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matt\Desktop\"/>
    </mc:Choice>
  </mc:AlternateContent>
  <xr:revisionPtr revIDLastSave="0" documentId="8_{BCFF0177-5F48-4A2D-933F-4DF8F3CA0EFC}" xr6:coauthVersionLast="43" xr6:coauthVersionMax="43" xr10:uidLastSave="{00000000-0000-0000-0000-000000000000}"/>
  <bookViews>
    <workbookView xWindow="-93" yWindow="-93" windowWidth="20186" windowHeight="12920" activeTab="1" xr2:uid="{00000000-000D-0000-FFFF-FFFF00000000}"/>
  </bookViews>
  <sheets>
    <sheet name="Raw Data" sheetId="1" r:id="rId1"/>
    <sheet name="State by Category" sheetId="3" r:id="rId2"/>
    <sheet name="State by Sub-Category" sheetId="4" r:id="rId3"/>
    <sheet name="State by Date Created" sheetId="7" r:id="rId4"/>
    <sheet name="Success Rates" sheetId="10" r:id="rId5"/>
  </sheets>
  <calcPr calcId="191029"/>
  <pivotCaches>
    <pivotCache cacheId="14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G10" i="10" s="1"/>
  <c r="C9" i="10"/>
  <c r="C8" i="10"/>
  <c r="G8" i="10" s="1"/>
  <c r="C7" i="10"/>
  <c r="C6" i="10"/>
  <c r="C5" i="10"/>
  <c r="C4" i="10"/>
  <c r="C3" i="10"/>
  <c r="C2" i="10"/>
  <c r="B13" i="10"/>
  <c r="B12" i="10"/>
  <c r="B11" i="10"/>
  <c r="B10" i="10"/>
  <c r="E10" i="10" s="1"/>
  <c r="B9" i="10"/>
  <c r="E9" i="10" s="1"/>
  <c r="B8" i="10"/>
  <c r="E8" i="10" s="1"/>
  <c r="B7" i="10"/>
  <c r="B6" i="10"/>
  <c r="B5" i="10"/>
  <c r="B4" i="10"/>
  <c r="B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7" i="10" l="1"/>
  <c r="G11" i="10"/>
  <c r="H7" i="10"/>
  <c r="G4" i="10"/>
  <c r="G12" i="10"/>
  <c r="H8" i="10"/>
  <c r="H9" i="10"/>
  <c r="G6" i="10"/>
  <c r="H10" i="10"/>
  <c r="G7" i="10"/>
  <c r="H3" i="10"/>
  <c r="H11" i="10"/>
  <c r="F4" i="10"/>
  <c r="F12" i="10"/>
  <c r="H4" i="10"/>
  <c r="G9" i="10"/>
  <c r="E2" i="10"/>
  <c r="F2" i="10" s="1"/>
  <c r="E7" i="10"/>
  <c r="F10" i="10"/>
  <c r="E3" i="10"/>
  <c r="F3" i="10" s="1"/>
  <c r="E6" i="10"/>
  <c r="H6" i="10" s="1"/>
  <c r="F9" i="10"/>
  <c r="E13" i="10"/>
  <c r="G13" i="10" s="1"/>
  <c r="E5" i="10"/>
  <c r="G5" i="10" s="1"/>
  <c r="F8" i="10"/>
  <c r="E12" i="10"/>
  <c r="H12" i="10" s="1"/>
  <c r="E4" i="10"/>
  <c r="E11" i="10"/>
  <c r="F11" i="10" s="1"/>
  <c r="H2" i="10" l="1"/>
  <c r="H5" i="10"/>
  <c r="G2" i="10"/>
  <c r="G3" i="10"/>
  <c r="H13" i="10"/>
  <c r="F13" i="10"/>
  <c r="F5" i="10"/>
  <c r="F6" i="10"/>
</calcChain>
</file>

<file path=xl/sharedStrings.xml><?xml version="1.0" encoding="utf-8"?>
<sst xmlns="http://schemas.openxmlformats.org/spreadsheetml/2006/main" count="24782" uniqueCount="8363">
  <si>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</si>
  <si>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</si>
  <si>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</si>
  <si>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</si>
  <si>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</si>
  <si>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</si>
  <si>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</si>
  <si>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</si>
  <si>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</si>
  <si>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</si>
  <si>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</si>
  <si>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</si>
  <si>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</si>
  <si>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</si>
  <si>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</si>
  <si>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</si>
  <si>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</si>
  <si>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</si>
  <si>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</si>
  <si>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</si>
  <si>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</si>
  <si>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</si>
  <si>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</si>
  <si>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</si>
  <si>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</si>
  <si>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</si>
  <si>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</si>
  <si>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</si>
  <si>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</si>
  <si>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</si>
  <si>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</si>
  <si>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</si>
  <si>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</si>
  <si>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</si>
  <si>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</si>
  <si>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</si>
  <si>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</si>
  <si>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</si>
  <si>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</si>
  <si>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</si>
  <si>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</si>
  <si>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</si>
  <si>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</si>
  <si>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</si>
  <si>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</si>
  <si>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</si>
  <si>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</si>
  <si>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</si>
  <si>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</si>
  <si>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</si>
  <si>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</si>
  <si>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</si>
  <si>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</si>
  <si>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</si>
  <si>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</si>
  <si>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</si>
  <si>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</si>
  <si>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</si>
  <si>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</si>
  <si>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</si>
  <si>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</si>
  <si>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</si>
  <si>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</si>
  <si>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</si>
  <si>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</si>
  <si>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</si>
  <si>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</si>
  <si>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</si>
  <si>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</si>
  <si>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</si>
  <si>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</si>
  <si>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</si>
  <si>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</si>
  <si>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</si>
  <si>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</si>
  <si>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</si>
  <si>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</si>
  <si>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</si>
  <si>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</si>
  <si>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</si>
  <si>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</si>
  <si>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</si>
  <si>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</si>
  <si>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</si>
  <si>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</si>
  <si>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</si>
  <si>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</si>
  <si>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</si>
  <si>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</si>
  <si>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</si>
  <si>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</si>
  <si>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</si>
  <si>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</si>
  <si>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</si>
  <si>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</si>
  <si>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</si>
  <si>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</si>
  <si>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</si>
  <si>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</si>
  <si>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</si>
  <si>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</si>
  <si>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</si>
  <si>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</si>
  <si>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</si>
  <si>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</si>
  <si>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</si>
  <si>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</si>
  <si>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</si>
  <si>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</si>
  <si>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</si>
  <si>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</si>
  <si>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</si>
  <si>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</si>
  <si>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</si>
  <si>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</si>
  <si>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</si>
  <si>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</si>
  <si>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</si>
  <si>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</si>
  <si>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</si>
  <si>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</si>
  <si>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</si>
  <si>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</si>
  <si>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</si>
  <si>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</si>
  <si>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</si>
  <si>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</si>
  <si>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</si>
  <si>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</si>
  <si>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</si>
  <si>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</si>
  <si>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</si>
  <si>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</si>
  <si>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</si>
  <si>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</si>
  <si>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</si>
  <si>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</si>
  <si>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</si>
  <si>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</si>
  <si>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</si>
  <si>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</si>
  <si>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</si>
  <si>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</si>
  <si>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</si>
  <si>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</si>
  <si>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</si>
  <si>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</si>
  <si>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</si>
  <si>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</si>
  <si>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</si>
  <si>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</si>
  <si>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</si>
  <si>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</si>
  <si>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</si>
  <si>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</si>
  <si>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</si>
  <si>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</si>
  <si>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</si>
  <si>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</si>
  <si>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</si>
  <si>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</si>
  <si>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</si>
  <si>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</si>
  <si>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</si>
  <si>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</si>
  <si>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</si>
  <si>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</si>
  <si>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</si>
  <si>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</si>
  <si>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</si>
  <si>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</si>
  <si>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</si>
  <si>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</si>
  <si>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</si>
  <si>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</si>
  <si>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</si>
  <si>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</si>
  <si>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</si>
  <si>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</si>
  <si>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</si>
  <si>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</si>
  <si>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</si>
  <si>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</si>
  <si>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</si>
  <si>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</si>
  <si>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</si>
  <si>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</si>
  <si>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</si>
  <si>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</si>
  <si>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</si>
  <si>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</si>
  <si>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</si>
  <si>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</si>
  <si>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</si>
  <si>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</si>
  <si>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</si>
  <si>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</si>
  <si>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</si>
  <si>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</si>
  <si>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</si>
  <si>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</si>
  <si>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</si>
  <si>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</si>
  <si>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</si>
  <si>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</si>
  <si>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</si>
  <si>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</si>
  <si>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</si>
  <si>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</si>
  <si>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</si>
  <si>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</si>
  <si>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</si>
  <si>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</si>
  <si>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</si>
  <si>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</si>
  <si>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</si>
  <si>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</si>
  <si>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</si>
  <si>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</si>
  <si>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</si>
  <si>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</si>
  <si>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</si>
  <si>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</si>
  <si>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</si>
  <si>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</si>
  <si>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</si>
  <si>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</si>
  <si>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</si>
  <si>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</si>
  <si>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</si>
  <si>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</si>
  <si>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</si>
  <si>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</si>
  <si>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</si>
  <si>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</si>
  <si>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</si>
  <si>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</si>
  <si>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</si>
  <si>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</si>
  <si>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</si>
  <si>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</si>
  <si>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</si>
  <si>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</si>
  <si>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</si>
  <si>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</si>
  <si>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</si>
  <si>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</si>
  <si>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</si>
  <si>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</si>
  <si>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</si>
  <si>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</si>
  <si>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</si>
  <si>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</si>
  <si>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</si>
  <si>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</si>
  <si>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</si>
  <si>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</si>
  <si>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</si>
  <si>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</si>
  <si>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</si>
  <si>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</si>
  <si>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</si>
  <si>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</si>
  <si>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</si>
  <si>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</si>
  <si>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</si>
  <si>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</si>
  <si>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</si>
  <si>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</si>
  <si>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</si>
  <si>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</si>
  <si>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</si>
  <si>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</si>
  <si>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</si>
  <si>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</si>
  <si>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</si>
  <si>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</si>
  <si>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</si>
  <si>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</si>
  <si>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</si>
  <si>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</si>
  <si>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</si>
  <si>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</si>
  <si>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</si>
  <si>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</si>
  <si>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</si>
  <si>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</si>
  <si>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</si>
  <si>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</si>
  <si>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</si>
  <si>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</si>
  <si>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</si>
  <si>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</si>
  <si>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</si>
  <si>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</si>
  <si>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</si>
  <si>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</si>
  <si>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</si>
  <si>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</si>
  <si>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</si>
  <si>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</si>
  <si>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</si>
  <si>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</si>
  <si>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</si>
  <si>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</si>
  <si>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</si>
  <si>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</si>
  <si>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</si>
  <si>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</si>
  <si>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</si>
  <si>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</si>
  <si>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</si>
  <si>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</si>
  <si>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</si>
  <si>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</si>
  <si>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</si>
  <si>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</si>
  <si>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</si>
  <si>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</si>
  <si>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</si>
  <si>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</si>
  <si>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</si>
  <si>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</si>
  <si>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</si>
  <si>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</si>
  <si>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</si>
  <si>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</si>
  <si>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</si>
  <si>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</si>
  <si>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</si>
  <si>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</si>
  <si>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</si>
  <si>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</si>
  <si>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</si>
  <si>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</si>
  <si>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</si>
  <si>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</si>
  <si>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</si>
  <si>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</si>
  <si>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</si>
  <si>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</si>
  <si>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</si>
  <si>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</si>
  <si>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</si>
  <si>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</si>
  <si>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</si>
  <si>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</si>
  <si>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</si>
  <si>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</si>
  <si>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</si>
  <si>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</si>
  <si>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</si>
  <si>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</si>
  <si>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</si>
  <si>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</si>
  <si>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</si>
  <si>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</si>
  <si>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</si>
  <si>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</si>
  <si>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</si>
  <si>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</si>
  <si>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</si>
  <si>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</si>
  <si>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</si>
  <si>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</si>
  <si>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</si>
  <si>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</si>
  <si>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</si>
  <si>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</si>
  <si>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</si>
  <si>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</si>
  <si>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</si>
  <si>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</si>
  <si>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</si>
  <si>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</si>
  <si>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</si>
  <si>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</si>
  <si>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</si>
  <si>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</si>
  <si>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</si>
  <si>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</si>
  <si>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</si>
  <si>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</si>
  <si>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</si>
  <si>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</si>
  <si>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</si>
  <si>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</si>
  <si>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</si>
  <si>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</si>
  <si>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</si>
  <si>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</si>
  <si>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</si>
  <si>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</si>
  <si>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</si>
  <si>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</si>
  <si>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</si>
  <si>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</si>
  <si>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</si>
  <si>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</si>
  <si>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</si>
  <si>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</si>
  <si>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</si>
  <si>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</si>
  <si>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</si>
  <si>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</si>
  <si>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</si>
  <si>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</si>
  <si>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</si>
  <si>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</si>
  <si>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</si>
  <si>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</si>
  <si>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</si>
  <si>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</si>
  <si>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</si>
  <si>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</si>
  <si>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</si>
  <si>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</si>
  <si>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</si>
  <si>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</si>
  <si>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</si>
  <si>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</si>
  <si>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</si>
  <si>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</si>
  <si>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</si>
  <si>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</si>
  <si>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</si>
  <si>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</si>
  <si>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</si>
  <si>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</si>
  <si>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</si>
  <si>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</si>
  <si>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</si>
  <si>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</si>
  <si>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</si>
  <si>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</si>
  <si>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</si>
  <si>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</si>
  <si>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</si>
  <si>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</si>
  <si>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</si>
  <si>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</si>
  <si>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</si>
  <si>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</si>
  <si>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</si>
  <si>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</si>
  <si>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</si>
  <si>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</si>
  <si>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</si>
  <si>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</si>
  <si>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</si>
  <si>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</si>
  <si>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</si>
  <si>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</si>
  <si>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</si>
  <si>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</si>
  <si>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</si>
  <si>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</si>
  <si>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</si>
  <si>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</si>
  <si>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</si>
  <si>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</si>
  <si>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</si>
  <si>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</si>
  <si>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</si>
  <si>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</si>
  <si>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</si>
  <si>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</si>
  <si>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</si>
  <si>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</si>
  <si>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</si>
  <si>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</si>
  <si>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</si>
  <si>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</si>
  <si>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</si>
  <si>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</si>
  <si>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</si>
  <si>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</si>
  <si>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</si>
  <si>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</si>
  <si>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</si>
  <si>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</si>
  <si>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</si>
  <si>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</si>
  <si>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</si>
  <si>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</si>
  <si>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</si>
  <si>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</si>
  <si>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</si>
  <si>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</si>
  <si>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</si>
  <si>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</si>
  <si>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</si>
  <si>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</si>
  <si>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</si>
  <si>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</si>
  <si>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</si>
  <si>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</si>
  <si>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</si>
  <si>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</si>
  <si>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</si>
  <si>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</si>
  <si>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</si>
  <si>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</si>
  <si>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</si>
  <si>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</si>
  <si>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</si>
  <si>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</si>
  <si>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</si>
  <si>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</si>
  <si>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</si>
  <si>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</si>
  <si>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</si>
  <si>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</si>
  <si>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</si>
  <si>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</si>
  <si>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</si>
  <si>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</si>
  <si>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</si>
  <si>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</si>
  <si>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</si>
  <si>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</si>
  <si>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</si>
  <si>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</si>
  <si>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</si>
  <si>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</si>
  <si>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</si>
  <si>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</si>
  <si>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</si>
  <si>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</si>
  <si>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</si>
  <si>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</si>
  <si>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</si>
  <si>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</si>
  <si>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</si>
  <si>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</si>
  <si>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</si>
  <si>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</si>
  <si>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</si>
  <si>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</si>
  <si>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</si>
  <si>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</si>
  <si>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</si>
  <si>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</si>
  <si>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</si>
  <si>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</si>
  <si>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</si>
  <si>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</si>
  <si>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</si>
  <si>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</si>
  <si>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</si>
  <si>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</si>
  <si>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</si>
  <si>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</si>
  <si>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</si>
  <si>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</si>
  <si>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</si>
  <si>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</si>
  <si>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</si>
  <si>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</si>
  <si>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</si>
  <si>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</si>
  <si>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</si>
  <si>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</si>
  <si>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</si>
  <si>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</si>
  <si>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</si>
  <si>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</si>
  <si>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</si>
  <si>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</si>
  <si>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</si>
  <si>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</si>
  <si>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</si>
  <si>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</si>
  <si>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</si>
  <si>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</si>
  <si>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</si>
  <si>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</si>
  <si>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</si>
  <si>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</si>
  <si>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</si>
  <si>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</si>
  <si>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</si>
  <si>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</si>
  <si>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</si>
  <si>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</si>
  <si>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</si>
  <si>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</si>
  <si>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</si>
  <si>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</si>
  <si>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</si>
  <si>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</si>
  <si>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</si>
  <si>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</si>
  <si>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</si>
  <si>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</si>
  <si>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</si>
  <si>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</si>
  <si>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</si>
  <si>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</si>
  <si>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</si>
  <si>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</si>
  <si>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</si>
  <si>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</si>
  <si>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</si>
  <si>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</si>
  <si>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</si>
  <si>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</si>
  <si>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</si>
  <si>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</si>
  <si>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</si>
  <si>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</si>
  <si>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</si>
  <si>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</si>
  <si>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</si>
  <si>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</si>
  <si>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</si>
  <si>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</si>
  <si>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</si>
  <si>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</si>
  <si>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</si>
  <si>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</si>
  <si>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</si>
  <si>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</si>
  <si>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</si>
  <si>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</si>
  <si>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</si>
  <si>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</si>
  <si>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</si>
  <si>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</si>
  <si>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</si>
  <si>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</si>
  <si>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</si>
  <si>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</si>
  <si>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</si>
  <si>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</si>
  <si>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</si>
  <si>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</si>
  <si>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</si>
  <si>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</si>
  <si>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</si>
  <si>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</si>
  <si>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</si>
  <si>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</si>
  <si>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</si>
  <si>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</si>
  <si>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</si>
  <si>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</si>
  <si>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</si>
  <si>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</si>
  <si>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</si>
  <si>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</si>
  <si>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</si>
  <si>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</si>
  <si>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</si>
  <si>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</si>
  <si>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</si>
  <si>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</si>
  <si>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</si>
  <si>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</si>
  <si>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</si>
  <si>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</si>
  <si>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</si>
  <si>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</si>
  <si>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</si>
  <si>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</si>
  <si>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</si>
  <si>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</si>
  <si>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</si>
  <si>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</si>
  <si>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</si>
  <si>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</si>
  <si>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</si>
  <si>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</si>
  <si>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</si>
  <si>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</si>
  <si>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</si>
  <si>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</si>
  <si>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</si>
  <si>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</si>
  <si>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</si>
  <si>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</si>
  <si>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</si>
  <si>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</si>
  <si>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</si>
  <si>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</si>
  <si>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</si>
  <si>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</si>
  <si>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</si>
  <si>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</si>
  <si>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</si>
  <si>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</si>
  <si>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</si>
  <si>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</si>
  <si>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</si>
  <si>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</si>
  <si>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</si>
  <si>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</si>
  <si>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</si>
  <si>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</si>
  <si>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</si>
  <si>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</si>
  <si>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</si>
  <si>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</si>
  <si>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</si>
  <si>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</si>
  <si>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</si>
  <si>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</si>
  <si>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</si>
  <si>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</si>
  <si>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</si>
  <si>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</si>
  <si>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</si>
  <si>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</si>
  <si>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</si>
  <si>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</si>
  <si>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</si>
  <si>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</si>
  <si>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</si>
  <si>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</si>
  <si>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</si>
  <si>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</si>
  <si>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</si>
  <si>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</si>
  <si>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</si>
  <si>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</si>
  <si>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</si>
  <si>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</si>
  <si>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</si>
  <si>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</si>
  <si>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</si>
  <si>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</si>
  <si>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</si>
  <si>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</si>
  <si>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</si>
  <si>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</si>
  <si>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</si>
  <si>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</si>
  <si>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</si>
  <si>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</si>
  <si>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</si>
  <si>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</si>
  <si>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</si>
  <si>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</si>
  <si>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</si>
  <si>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</si>
  <si>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</si>
  <si>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</si>
  <si>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</si>
  <si>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</si>
  <si>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</si>
  <si>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</si>
  <si>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</si>
  <si>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</si>
  <si>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</si>
  <si>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</si>
  <si>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</si>
  <si>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</si>
  <si>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</si>
  <si>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</si>
  <si>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</si>
  <si>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</si>
  <si>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</si>
  <si>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</si>
  <si>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</si>
  <si>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</si>
  <si>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</si>
  <si>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</si>
  <si>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</si>
  <si>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</si>
  <si>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</si>
  <si>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</si>
  <si>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</si>
  <si>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</si>
  <si>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</si>
  <si>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</si>
  <si>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</si>
  <si>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</si>
  <si>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</si>
  <si>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</si>
  <si>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</si>
  <si>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</si>
  <si>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</si>
  <si>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</si>
  <si>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</si>
  <si>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</si>
  <si>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</si>
  <si>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</si>
  <si>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</si>
  <si>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</si>
  <si>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</si>
  <si>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</si>
  <si>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</si>
  <si>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</si>
  <si>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</si>
  <si>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</si>
  <si>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</si>
  <si>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</si>
  <si>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</si>
  <si>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</si>
  <si>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</si>
  <si>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</si>
  <si>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</si>
  <si>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</si>
  <si>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</si>
  <si>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</si>
  <si>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</si>
  <si>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</si>
  <si>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</si>
  <si>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</si>
  <si>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</si>
  <si>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</si>
  <si>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</si>
  <si>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</si>
  <si>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</si>
  <si>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</si>
  <si>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</si>
  <si>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</si>
  <si>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</si>
  <si>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</si>
  <si>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</si>
  <si>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</si>
  <si>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</si>
  <si>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</si>
  <si>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</si>
  <si>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</si>
  <si>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</si>
  <si>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</si>
  <si>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</si>
  <si>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</si>
  <si>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</si>
  <si>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</si>
  <si>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</si>
  <si>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</si>
  <si>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</si>
  <si>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</si>
  <si>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</si>
  <si>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</si>
  <si>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</si>
  <si>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</si>
  <si>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</si>
  <si>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</si>
  <si>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</si>
  <si>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</si>
  <si>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</si>
  <si>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</si>
  <si>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</si>
  <si>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</si>
  <si>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</si>
  <si>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</si>
  <si>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</si>
  <si>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</si>
  <si>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</si>
  <si>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</si>
  <si>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</si>
  <si>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</si>
  <si>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</si>
  <si>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</si>
  <si>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</si>
  <si>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</si>
  <si>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</si>
  <si>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</si>
  <si>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</si>
  <si>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</si>
  <si>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</si>
  <si>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</si>
  <si>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</si>
  <si>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</si>
  <si>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</si>
  <si>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</si>
  <si>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</si>
  <si>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</si>
  <si>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</si>
  <si>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</si>
  <si>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</si>
  <si>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</si>
  <si>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</si>
  <si>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</si>
  <si>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</si>
  <si>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</si>
  <si>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</si>
  <si>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</si>
  <si>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</si>
  <si>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</si>
  <si>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</si>
  <si>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</si>
  <si>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</si>
  <si>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</si>
  <si>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</si>
  <si>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</si>
  <si>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</si>
  <si>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</si>
  <si>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</si>
  <si>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</si>
  <si>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</si>
  <si>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</si>
  <si>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</si>
  <si>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</si>
  <si>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</si>
  <si>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</si>
  <si>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</si>
  <si>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</si>
  <si>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</si>
  <si>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</si>
  <si>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</si>
  <si>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</si>
  <si>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</si>
  <si>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</si>
  <si>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</si>
  <si>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</si>
  <si>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</si>
  <si>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</si>
  <si>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</si>
  <si>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</si>
  <si>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</si>
  <si>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</si>
  <si>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</si>
  <si>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</si>
  <si>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</si>
  <si>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</si>
  <si>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</si>
  <si>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</si>
  <si>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</si>
  <si>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</si>
  <si>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</si>
  <si>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</si>
  <si>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</si>
  <si>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</si>
  <si>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</si>
  <si>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</si>
  <si>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</si>
  <si>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</si>
  <si>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</si>
  <si>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</si>
  <si>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</si>
  <si>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</si>
  <si>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</si>
  <si>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</si>
  <si>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</si>
  <si>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</si>
  <si>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</si>
  <si>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</si>
  <si>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</si>
  <si>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</si>
  <si>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</si>
  <si>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</si>
  <si>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</si>
  <si>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</si>
  <si>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</si>
  <si>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</si>
  <si>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</si>
  <si>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</si>
  <si>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</si>
  <si>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</si>
  <si>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</si>
  <si>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</si>
  <si>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</si>
  <si>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</si>
  <si>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</si>
  <si>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</si>
  <si>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</si>
  <si>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</si>
  <si>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</si>
  <si>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</si>
  <si>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</si>
  <si>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</si>
  <si>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</si>
  <si>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</si>
  <si>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</si>
  <si>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</si>
  <si>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</si>
  <si>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</si>
  <si>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</si>
  <si>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</si>
  <si>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</si>
  <si>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</si>
  <si>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</si>
  <si>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</si>
  <si>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</si>
  <si>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</si>
  <si>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</si>
  <si>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</si>
  <si>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</si>
  <si>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</si>
  <si>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</si>
  <si>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</si>
  <si>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</si>
  <si>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</si>
  <si>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</si>
  <si>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</si>
  <si>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</si>
  <si>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</si>
  <si>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</si>
  <si>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</si>
  <si>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</si>
  <si>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</si>
  <si>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</si>
  <si>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</si>
  <si>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</si>
  <si>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</si>
  <si>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</si>
  <si>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</si>
  <si>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</si>
  <si>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</si>
  <si>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</si>
  <si>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</si>
  <si>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</si>
  <si>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</si>
  <si>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</si>
  <si>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</si>
  <si>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</si>
  <si>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</si>
  <si>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</si>
  <si>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</si>
  <si>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</si>
  <si>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</si>
  <si>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</si>
  <si>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</si>
  <si>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</si>
  <si>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</si>
  <si>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</si>
  <si>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</si>
  <si>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</si>
  <si>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</si>
  <si>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</si>
  <si>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</si>
  <si>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</si>
  <si>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</si>
  <si>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</si>
  <si>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</si>
  <si>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</si>
  <si>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</si>
  <si>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</si>
  <si>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</si>
  <si>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</si>
  <si>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</si>
  <si>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</si>
  <si>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</si>
  <si>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</si>
  <si>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</si>
  <si>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</si>
  <si>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</si>
  <si>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</si>
  <si>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</si>
  <si>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</si>
  <si>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</si>
  <si>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</si>
  <si>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</si>
  <si>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</si>
  <si>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</si>
  <si>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</si>
  <si>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</si>
  <si>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</si>
  <si>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</si>
  <si>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</si>
  <si>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</si>
  <si>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</si>
  <si>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</si>
  <si>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</si>
  <si>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</si>
  <si>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</si>
  <si>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</si>
  <si>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</si>
  <si>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</si>
  <si>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</si>
  <si>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</si>
  <si>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</si>
  <si>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</si>
  <si>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</si>
  <si>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</si>
  <si>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</si>
  <si>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</si>
  <si>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</si>
  <si>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</si>
  <si>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</si>
  <si>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</si>
  <si>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</si>
  <si>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</si>
  <si>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</si>
  <si>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</si>
  <si>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</si>
  <si>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</si>
  <si>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</si>
  <si>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</si>
  <si>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</si>
  <si>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</si>
  <si>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</si>
  <si>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</si>
  <si>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</si>
  <si>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</si>
  <si>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</si>
  <si>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</si>
  <si>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</si>
  <si>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</si>
  <si>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</si>
  <si>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</si>
  <si>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</si>
  <si>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</si>
  <si>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</si>
  <si>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</si>
  <si>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</si>
  <si>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</si>
  <si>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</si>
  <si>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</si>
  <si>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</si>
  <si>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</si>
  <si>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</si>
  <si>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</si>
  <si>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</si>
  <si>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</si>
  <si>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</si>
  <si>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</si>
  <si>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</si>
  <si>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</si>
  <si>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</si>
  <si>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</si>
  <si>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</si>
  <si>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</si>
  <si>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</si>
  <si>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</si>
  <si>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</si>
  <si>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</si>
  <si>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</si>
  <si>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</si>
  <si>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</si>
  <si>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</si>
  <si>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</si>
  <si>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</si>
  <si>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</si>
  <si>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</si>
  <si>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</si>
  <si>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</si>
  <si>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</si>
  <si>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</si>
  <si>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</si>
  <si>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</si>
  <si>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</si>
  <si>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</si>
  <si>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</si>
  <si>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</si>
  <si>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</si>
  <si>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</si>
  <si>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</si>
  <si>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</si>
  <si>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</si>
  <si>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</si>
  <si>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</si>
  <si>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</si>
  <si>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</si>
  <si>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</si>
  <si>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</si>
  <si>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</si>
  <si>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</si>
  <si>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</si>
  <si>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</si>
  <si>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</si>
  <si>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</si>
  <si>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</si>
  <si>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</si>
  <si>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</si>
  <si>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</si>
  <si>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</si>
  <si>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</si>
  <si>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</si>
  <si>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</si>
  <si>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</si>
  <si>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</si>
  <si>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</si>
  <si>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</si>
  <si>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</si>
  <si>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</si>
  <si>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</si>
  <si>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</si>
  <si>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</si>
  <si>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</si>
  <si>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</si>
  <si>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</si>
  <si>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</si>
  <si>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</si>
  <si>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</si>
  <si>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</si>
  <si>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</si>
  <si>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</si>
  <si>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</si>
  <si>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</si>
  <si>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</si>
  <si>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</si>
  <si>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</si>
  <si>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</si>
  <si>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</si>
  <si>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</si>
  <si>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</si>
  <si>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</si>
  <si>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</si>
  <si>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</si>
  <si>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</si>
  <si>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</si>
  <si>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</si>
  <si>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</si>
  <si>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</si>
  <si>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</si>
  <si>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</si>
  <si>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</si>
  <si>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</si>
  <si>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</si>
  <si>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</si>
  <si>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</si>
  <si>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</si>
  <si>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</si>
  <si>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</si>
  <si>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</si>
  <si>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</si>
  <si>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</si>
  <si>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</si>
  <si>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</si>
  <si>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</si>
  <si>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</si>
  <si>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</si>
  <si>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</si>
  <si>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</si>
  <si>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</si>
  <si>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</si>
  <si>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</si>
  <si>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</si>
  <si>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</si>
  <si>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</si>
  <si>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</si>
  <si>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</si>
  <si>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</si>
  <si>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</si>
  <si>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</si>
  <si>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</si>
  <si>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</si>
  <si>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</si>
  <si>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</si>
  <si>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</si>
  <si>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</si>
  <si>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</si>
  <si>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</si>
  <si>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</si>
  <si>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</si>
  <si>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</si>
  <si>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</si>
  <si>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</si>
  <si>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</si>
  <si>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</si>
  <si>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</si>
  <si>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</si>
  <si>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</si>
  <si>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</si>
  <si>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</si>
  <si>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</si>
  <si>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</si>
  <si>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</si>
  <si>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</si>
  <si>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</si>
  <si>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</si>
  <si>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</si>
  <si>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</si>
  <si>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</si>
  <si>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</si>
  <si>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</si>
  <si>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</si>
  <si>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</si>
  <si>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</si>
  <si>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</si>
  <si>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</si>
  <si>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</si>
  <si>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</si>
  <si>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</si>
  <si>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</si>
  <si>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</si>
  <si>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</si>
  <si>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</si>
  <si>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</si>
  <si>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</si>
  <si>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</si>
  <si>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</si>
  <si>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</si>
  <si>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</si>
  <si>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</si>
  <si>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</si>
  <si>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</si>
  <si>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</si>
  <si>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</si>
  <si>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</si>
  <si>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</si>
  <si>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</si>
  <si>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</si>
  <si>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</si>
  <si>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</si>
  <si>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</si>
  <si>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</si>
  <si>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</si>
  <si>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</si>
  <si>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</si>
  <si>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</si>
  <si>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</si>
  <si>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</si>
  <si>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</si>
  <si>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</si>
  <si>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</si>
  <si>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</si>
  <si>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</si>
  <si>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</si>
  <si>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</si>
  <si>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</si>
  <si>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</si>
  <si>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</si>
  <si>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</si>
  <si>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</si>
  <si>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</si>
  <si>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</si>
  <si>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</si>
  <si>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</si>
  <si>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</si>
  <si>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</si>
  <si>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</si>
  <si>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</si>
  <si>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</si>
  <si>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</si>
  <si>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</si>
  <si>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</si>
  <si>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</si>
  <si>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</si>
  <si>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</si>
  <si>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</si>
  <si>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</si>
  <si>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</si>
  <si>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</si>
  <si>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</si>
  <si>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</si>
  <si>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</si>
  <si>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</si>
  <si>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</si>
  <si>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</si>
  <si>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</si>
  <si>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</si>
  <si>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</si>
  <si>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</si>
  <si>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</si>
  <si>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</si>
  <si>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</si>
  <si>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</si>
  <si>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</si>
  <si>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</si>
  <si>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</si>
  <si>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</si>
  <si>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</si>
  <si>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</si>
  <si>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</si>
  <si>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</si>
  <si>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</si>
  <si>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</si>
  <si>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</si>
  <si>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</si>
  <si>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</si>
  <si>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</si>
  <si>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</si>
  <si>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</si>
  <si>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</si>
  <si>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</si>
  <si>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</si>
  <si>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</si>
  <si>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</si>
  <si>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</si>
  <si>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</si>
  <si>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</si>
  <si>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</si>
  <si>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</si>
  <si>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</si>
  <si>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</si>
  <si>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</si>
  <si>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</si>
  <si>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</si>
  <si>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</si>
  <si>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</si>
  <si>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</si>
  <si>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</si>
  <si>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</si>
  <si>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</si>
  <si>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</si>
  <si>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</si>
  <si>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</si>
  <si>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</si>
  <si>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</si>
  <si>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</si>
  <si>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</si>
  <si>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</si>
  <si>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</si>
  <si>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</si>
  <si>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</si>
  <si>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</si>
  <si>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</si>
  <si>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</si>
  <si>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</si>
  <si>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</si>
  <si>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</si>
  <si>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</si>
  <si>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</si>
  <si>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</si>
  <si>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</si>
  <si>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</si>
  <si>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</si>
  <si>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</si>
  <si>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</si>
  <si>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</si>
  <si>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</si>
  <si>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</si>
  <si>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</si>
  <si>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</si>
  <si>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</si>
  <si>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</si>
  <si>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</si>
  <si>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</si>
  <si>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</si>
  <si>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</si>
  <si>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</si>
  <si>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</si>
  <si>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</si>
  <si>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</si>
  <si>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</si>
  <si>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</si>
  <si>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</si>
  <si>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</si>
  <si>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</si>
  <si>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</si>
  <si>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</si>
  <si>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</si>
  <si>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</si>
  <si>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</si>
  <si>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</si>
  <si>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</si>
  <si>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</si>
  <si>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</si>
  <si>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</si>
  <si>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</si>
  <si>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</si>
  <si>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</si>
  <si>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</si>
  <si>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</si>
  <si>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</si>
  <si>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</si>
  <si>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</si>
  <si>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</si>
  <si>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</si>
  <si>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</si>
  <si>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</si>
  <si>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</si>
  <si>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</si>
  <si>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</si>
  <si>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</si>
  <si>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</si>
  <si>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</si>
  <si>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</si>
  <si>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</si>
  <si>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</si>
  <si>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</si>
  <si>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</si>
  <si>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</si>
  <si>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</si>
  <si>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</si>
  <si>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</si>
  <si>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</si>
  <si>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</si>
  <si>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</si>
  <si>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</si>
  <si>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</si>
  <si>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</si>
  <si>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</si>
  <si>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</si>
  <si>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</si>
  <si>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</si>
  <si>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</si>
  <si>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</si>
  <si>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</si>
  <si>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</si>
  <si>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</si>
  <si>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</si>
  <si>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</si>
  <si>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</si>
  <si>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</si>
  <si>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</si>
  <si>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</si>
  <si>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</si>
  <si>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</si>
  <si>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</si>
  <si>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</si>
  <si>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</si>
  <si>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</si>
  <si>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</si>
  <si>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</si>
  <si>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</si>
  <si>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</si>
  <si>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</si>
  <si>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</si>
  <si>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</si>
  <si>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</si>
  <si>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</si>
  <si>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</si>
  <si>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</si>
  <si>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</si>
  <si>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</si>
  <si>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</si>
  <si>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</si>
  <si>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</si>
  <si>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</si>
  <si>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</si>
  <si>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</si>
  <si>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</si>
  <si>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</si>
  <si>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</si>
  <si>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</si>
  <si>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</si>
  <si>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</si>
  <si>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</si>
  <si>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</si>
  <si>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</si>
  <si>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</si>
  <si>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</si>
  <si>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</si>
  <si>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</si>
  <si>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</si>
  <si>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</si>
  <si>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</si>
  <si>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</si>
  <si>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</si>
  <si>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</si>
  <si>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</si>
  <si>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</si>
  <si>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</si>
  <si>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</si>
  <si>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</si>
  <si>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</si>
  <si>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</si>
  <si>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</si>
  <si>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</si>
  <si>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</si>
  <si>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</si>
  <si>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</si>
  <si>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</si>
  <si>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</si>
  <si>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</si>
  <si>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</si>
  <si>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</si>
  <si>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</si>
  <si>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</si>
  <si>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</si>
  <si>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</si>
  <si>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</si>
  <si>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</si>
  <si>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</si>
  <si>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</si>
  <si>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</si>
  <si>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</si>
  <si>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</si>
  <si>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</si>
  <si>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</si>
  <si>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</si>
  <si>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</si>
  <si>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</si>
  <si>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</si>
  <si>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</si>
  <si>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</si>
  <si>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</si>
  <si>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</si>
  <si>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</si>
  <si>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</si>
  <si>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</si>
  <si>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</si>
  <si>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</si>
  <si>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</si>
  <si>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</si>
  <si>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</si>
  <si>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</si>
  <si>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</si>
  <si>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</si>
  <si>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</si>
  <si>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</si>
  <si>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</si>
  <si>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</si>
  <si>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</si>
  <si>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</si>
  <si>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</si>
  <si>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</si>
  <si>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</si>
  <si>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</si>
  <si>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</si>
  <si>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</si>
  <si>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</si>
  <si>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</si>
  <si>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</si>
  <si>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</si>
  <si>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</si>
  <si>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</si>
  <si>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</si>
  <si>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</si>
  <si>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</si>
  <si>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</si>
  <si>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</si>
  <si>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</si>
  <si>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</si>
  <si>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</si>
  <si>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</si>
  <si>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</si>
  <si>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</si>
  <si>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</si>
  <si>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</si>
  <si>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</si>
  <si>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</si>
  <si>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</si>
  <si>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</si>
  <si>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</si>
  <si>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</si>
  <si>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</si>
  <si>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</si>
  <si>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</si>
  <si>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</si>
  <si>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</si>
  <si>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</si>
  <si>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</si>
  <si>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</si>
  <si>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</si>
  <si>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</si>
  <si>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</si>
  <si>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</si>
  <si>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</si>
  <si>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</si>
  <si>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</si>
  <si>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</si>
  <si>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</si>
  <si>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</si>
  <si>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</si>
  <si>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</si>
  <si>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</si>
  <si>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</si>
  <si>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</si>
  <si>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</si>
  <si>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</si>
  <si>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</si>
  <si>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</si>
  <si>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</si>
  <si>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</si>
  <si>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</si>
  <si>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</si>
  <si>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</si>
  <si>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</si>
  <si>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</si>
  <si>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</si>
  <si>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</si>
  <si>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</si>
  <si>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</si>
  <si>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</si>
  <si>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</si>
  <si>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</si>
  <si>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</si>
  <si>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</si>
  <si>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</si>
  <si>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</si>
  <si>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</si>
  <si>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</si>
  <si>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</si>
  <si>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</si>
  <si>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</si>
  <si>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</si>
  <si>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</si>
  <si>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</si>
  <si>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</si>
  <si>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</si>
  <si>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</si>
  <si>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</si>
  <si>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</si>
  <si>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</si>
  <si>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</si>
  <si>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</si>
  <si>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</si>
  <si>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</si>
  <si>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</si>
  <si>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</si>
  <si>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</si>
  <si>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</si>
  <si>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</si>
  <si>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</si>
  <si>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</si>
  <si>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</si>
  <si>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</si>
  <si>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</si>
  <si>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</si>
  <si>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</si>
  <si>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</si>
  <si>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</si>
  <si>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</si>
  <si>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</si>
  <si>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</si>
  <si>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</si>
  <si>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</si>
  <si>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</si>
  <si>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</si>
  <si>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</si>
  <si>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</si>
  <si>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</si>
  <si>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</si>
  <si>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</si>
  <si>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</si>
  <si>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</si>
  <si>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</si>
  <si>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</si>
  <si>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</si>
  <si>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</si>
  <si>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</si>
  <si>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</si>
  <si>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</si>
  <si>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</si>
  <si>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</si>
  <si>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</si>
  <si>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</si>
  <si>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</si>
  <si>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</si>
  <si>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</si>
  <si>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</si>
  <si>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</si>
  <si>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</si>
  <si>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</si>
  <si>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</si>
  <si>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</si>
  <si>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</si>
  <si>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</si>
  <si>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</si>
  <si>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</si>
  <si>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</si>
  <si>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</si>
  <si>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</si>
  <si>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</si>
  <si>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</si>
  <si>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</si>
  <si>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</si>
  <si>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</si>
  <si>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</si>
  <si>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</si>
  <si>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</si>
  <si>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</si>
  <si>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</si>
  <si>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</si>
  <si>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</si>
  <si>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</si>
  <si>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</si>
  <si>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</si>
  <si>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</si>
  <si>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</si>
  <si>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</si>
  <si>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</si>
  <si>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</si>
  <si>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</si>
  <si>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</si>
  <si>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</si>
  <si>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</si>
  <si>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</si>
  <si>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</si>
  <si>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</si>
  <si>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</si>
  <si>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</si>
  <si>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</si>
  <si>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</si>
  <si>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</si>
  <si>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</si>
  <si>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</si>
  <si>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</si>
  <si>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</si>
  <si>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</si>
  <si>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</si>
  <si>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</si>
  <si>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</si>
  <si>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</si>
  <si>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</si>
  <si>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</si>
  <si>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</si>
  <si>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</si>
  <si>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</si>
  <si>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</si>
  <si>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</si>
  <si>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</si>
  <si>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</si>
  <si>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</si>
  <si>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</si>
  <si>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</si>
  <si>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</si>
  <si>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</si>
  <si>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</si>
  <si>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</si>
  <si>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</si>
  <si>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</si>
  <si>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</si>
  <si>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</si>
  <si>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</si>
  <si>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</si>
  <si>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</si>
  <si>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</si>
  <si>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</si>
  <si>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</si>
  <si>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</si>
  <si>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</si>
  <si>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</si>
  <si>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</si>
  <si>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</si>
  <si>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</si>
  <si>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</si>
  <si>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</si>
  <si>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</si>
  <si>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</si>
  <si>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</si>
  <si>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</si>
  <si>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</si>
  <si>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</si>
  <si>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</si>
  <si>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</si>
  <si>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</si>
  <si>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</si>
  <si>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</si>
  <si>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</si>
  <si>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</si>
  <si>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</si>
  <si>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</si>
  <si>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</si>
  <si>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</si>
  <si>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</si>
  <si>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</si>
  <si>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</si>
  <si>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</si>
  <si>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</si>
  <si>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</si>
  <si>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</si>
  <si>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</si>
  <si>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</si>
  <si>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</si>
  <si>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</si>
  <si>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</si>
  <si>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</si>
  <si>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</si>
  <si>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</si>
  <si>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</si>
  <si>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</si>
  <si>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</si>
  <si>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</si>
  <si>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</si>
  <si>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</si>
  <si>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</si>
  <si>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</si>
  <si>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</si>
  <si>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</si>
  <si>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</si>
  <si>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</si>
  <si>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</si>
  <si>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</si>
  <si>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</si>
  <si>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</si>
  <si>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</si>
  <si>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</si>
  <si>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</si>
  <si>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</si>
  <si>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</si>
  <si>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</si>
  <si>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</si>
  <si>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</si>
  <si>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</si>
  <si>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</si>
  <si>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</si>
  <si>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</si>
  <si>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</si>
  <si>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</si>
  <si>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</si>
  <si>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</si>
  <si>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</si>
  <si>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</si>
  <si>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</si>
  <si>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</si>
  <si>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</si>
  <si>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</si>
  <si>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</si>
  <si>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</si>
  <si>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</si>
  <si>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</si>
  <si>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</si>
  <si>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</si>
  <si>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</si>
  <si>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</si>
  <si>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</si>
  <si>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</si>
  <si>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</si>
  <si>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</si>
  <si>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</si>
  <si>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</si>
  <si>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</si>
  <si>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</si>
  <si>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</si>
  <si>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</si>
  <si>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</si>
  <si>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</si>
  <si>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</si>
  <si>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</si>
  <si>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</si>
  <si>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</si>
  <si>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</si>
  <si>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</si>
  <si>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</si>
  <si>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</si>
  <si>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</si>
  <si>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</si>
  <si>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</si>
  <si>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</si>
  <si>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</si>
  <si>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</si>
  <si>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</si>
  <si>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</si>
  <si>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</si>
  <si>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</si>
  <si>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</si>
  <si>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</si>
  <si>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</si>
  <si>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</si>
  <si>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</si>
  <si>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</si>
  <si>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</si>
  <si>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</si>
  <si>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</si>
  <si>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</si>
  <si>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</si>
  <si>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</si>
  <si>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</si>
  <si>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</si>
  <si>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</si>
  <si>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</si>
  <si>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</si>
  <si>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</si>
  <si>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</si>
  <si>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</si>
  <si>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</si>
  <si>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</si>
  <si>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</si>
  <si>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</si>
  <si>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</si>
  <si>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</si>
  <si>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</si>
  <si>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</si>
  <si>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</si>
  <si>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</si>
  <si>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</si>
  <si>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</si>
  <si>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</si>
  <si>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</si>
  <si>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</si>
  <si>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</si>
  <si>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</si>
  <si>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</si>
  <si>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</si>
  <si>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</si>
  <si>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</si>
  <si>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</si>
  <si>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</si>
  <si>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</si>
  <si>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</si>
  <si>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</si>
  <si>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</si>
  <si>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</si>
  <si>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</si>
  <si>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</si>
  <si>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</si>
  <si>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</si>
  <si>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</si>
  <si>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</si>
  <si>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</si>
  <si>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</si>
  <si>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</si>
  <si>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</si>
  <si>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</si>
  <si>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</si>
  <si>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</si>
  <si>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</si>
  <si>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</si>
  <si>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</si>
  <si>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</si>
  <si>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</si>
  <si>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</si>
  <si>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</si>
  <si>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</si>
  <si>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</si>
  <si>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</si>
  <si>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</si>
  <si>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</si>
  <si>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</si>
  <si>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</si>
  <si>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</si>
  <si>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</si>
  <si>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</si>
  <si>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</si>
  <si>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</si>
  <si>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</si>
  <si>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</si>
  <si>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</si>
  <si>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</si>
  <si>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</si>
  <si>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</si>
  <si>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</si>
  <si>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</si>
  <si>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</si>
  <si>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</si>
  <si>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</si>
  <si>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</si>
  <si>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</si>
  <si>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</si>
  <si>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</si>
  <si>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</si>
  <si>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</si>
  <si>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</si>
  <si>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</si>
  <si>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</si>
  <si>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</si>
  <si>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</si>
  <si>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</si>
  <si>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</si>
  <si>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</si>
  <si>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</si>
  <si>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</si>
  <si>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</si>
  <si>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</si>
  <si>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</si>
  <si>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</si>
  <si>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</si>
  <si>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</si>
  <si>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</si>
  <si>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</si>
  <si>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</si>
  <si>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</si>
  <si>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</si>
  <si>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</si>
  <si>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</si>
  <si>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</si>
  <si>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</si>
  <si>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</si>
  <si>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</si>
  <si>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</si>
  <si>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</si>
  <si>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</si>
  <si>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</si>
  <si>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</si>
  <si>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</si>
  <si>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</si>
  <si>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</si>
  <si>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</si>
  <si>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</si>
  <si>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</si>
  <si>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</si>
  <si>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</si>
  <si>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</si>
  <si>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</si>
  <si>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</si>
  <si>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</si>
  <si>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</si>
  <si>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</si>
  <si>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</si>
  <si>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</si>
  <si>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</si>
  <si>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</si>
  <si>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</si>
  <si>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</si>
  <si>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</si>
  <si>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</si>
  <si>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</si>
  <si>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</si>
  <si>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</si>
  <si>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</si>
  <si>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</si>
  <si>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</si>
  <si>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</si>
  <si>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</si>
  <si>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</si>
  <si>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</si>
  <si>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</si>
  <si>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</si>
  <si>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</si>
  <si>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</si>
  <si>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</si>
  <si>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</si>
  <si>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</si>
  <si>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</si>
  <si>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</si>
  <si>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</si>
  <si>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</si>
  <si>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</si>
  <si>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</si>
  <si>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</si>
  <si>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</si>
  <si>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</si>
  <si>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</si>
  <si>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</si>
  <si>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</si>
  <si>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</si>
  <si>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</si>
  <si>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</si>
  <si>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</si>
  <si>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</si>
  <si>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</si>
  <si>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</si>
  <si>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</si>
  <si>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</si>
  <si>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</si>
  <si>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</si>
  <si>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</si>
  <si>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</si>
  <si>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</si>
  <si>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</si>
  <si>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</si>
  <si>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</si>
  <si>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</si>
  <si>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</si>
  <si>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</si>
  <si>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</si>
  <si>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</si>
  <si>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</si>
  <si>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</si>
  <si>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</si>
  <si>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</si>
  <si>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</si>
  <si>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</si>
  <si>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</si>
  <si>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</si>
  <si>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</si>
  <si>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</si>
  <si>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</si>
  <si>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</si>
  <si>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</si>
  <si>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</si>
  <si>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</si>
  <si>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</si>
  <si>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</si>
  <si>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</si>
  <si>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</si>
  <si>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</si>
  <si>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</si>
  <si>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</si>
  <si>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</si>
  <si>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</si>
  <si>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</si>
  <si>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</si>
  <si>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</si>
  <si>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</si>
  <si>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</si>
  <si>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</si>
  <si>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</si>
  <si>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</si>
  <si>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</si>
  <si>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</si>
  <si>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</si>
  <si>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</si>
  <si>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</si>
  <si>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</si>
  <si>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</si>
  <si>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</si>
  <si>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</si>
  <si>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</si>
  <si>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</si>
  <si>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</si>
  <si>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</si>
  <si>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</si>
  <si>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</si>
  <si>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</si>
  <si>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</si>
  <si>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</si>
  <si>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</si>
  <si>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</si>
  <si>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</si>
  <si>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</si>
  <si>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</si>
  <si>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</si>
  <si>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</si>
  <si>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</si>
  <si>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</si>
  <si>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</si>
  <si>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</si>
  <si>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</si>
  <si>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</si>
  <si>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</si>
  <si>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</si>
  <si>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</si>
  <si>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</si>
  <si>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</si>
  <si>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</si>
  <si>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</si>
  <si>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</si>
  <si>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</si>
  <si>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</si>
  <si>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</si>
  <si>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</si>
  <si>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</si>
  <si>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</si>
  <si>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</si>
  <si>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</si>
  <si>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</si>
  <si>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</si>
  <si>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</si>
  <si>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</si>
  <si>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</si>
  <si>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</si>
  <si>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</si>
  <si>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</si>
  <si>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</si>
  <si>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</si>
  <si>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</si>
  <si>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</si>
  <si>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</si>
  <si>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</si>
  <si>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</si>
  <si>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</si>
  <si>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</si>
  <si>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</si>
  <si>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</si>
  <si>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</si>
  <si>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</si>
  <si>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</si>
  <si>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</si>
  <si>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</si>
  <si>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</si>
  <si>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</si>
  <si>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</si>
  <si>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</si>
  <si>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</si>
  <si>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</si>
  <si>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</si>
  <si>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</si>
  <si>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</si>
  <si>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</si>
  <si>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</si>
  <si>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</si>
  <si>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</si>
  <si>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</si>
  <si>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</si>
  <si>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</si>
  <si>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</si>
  <si>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</si>
  <si>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</si>
  <si>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</si>
  <si>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</si>
  <si>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</si>
  <si>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</si>
  <si>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</si>
  <si>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</si>
  <si>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</si>
  <si>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</si>
  <si>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</si>
  <si>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</si>
  <si>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</si>
  <si>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</si>
  <si>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</si>
  <si>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</si>
  <si>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</si>
  <si>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</si>
  <si>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</si>
  <si>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</si>
  <si>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</si>
  <si>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</si>
  <si>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</si>
  <si>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</si>
  <si>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</si>
  <si>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</si>
  <si>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</si>
  <si>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</si>
  <si>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</si>
  <si>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</si>
  <si>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</si>
  <si>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</si>
  <si>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</si>
  <si>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</si>
  <si>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</si>
  <si>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</si>
  <si>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</si>
  <si>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</si>
  <si>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</si>
  <si>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</si>
  <si>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</si>
  <si>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</si>
  <si>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</si>
  <si>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</si>
  <si>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</si>
  <si>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</si>
  <si>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</si>
  <si>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</si>
  <si>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</si>
  <si>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</si>
  <si>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</si>
  <si>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</si>
  <si>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</si>
  <si>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</si>
  <si>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</si>
  <si>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</si>
  <si>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</si>
  <si>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</si>
  <si>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</si>
  <si>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</si>
  <si>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</si>
  <si>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</si>
  <si>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</si>
  <si>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</si>
  <si>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</si>
  <si>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</si>
  <si>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</si>
  <si>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</si>
  <si>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</si>
  <si>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</si>
  <si>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</si>
  <si>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</si>
  <si>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</si>
  <si>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</si>
  <si>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</si>
  <si>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</si>
  <si>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</si>
  <si>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</si>
  <si>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</si>
  <si>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</si>
  <si>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</si>
  <si>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</si>
  <si>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</si>
  <si>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</si>
  <si>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</si>
  <si>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</si>
  <si>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</si>
  <si>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</si>
  <si>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</si>
  <si>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</si>
  <si>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</si>
  <si>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</si>
  <si>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</si>
  <si>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</si>
  <si>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</si>
  <si>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</si>
  <si>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</si>
  <si>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</si>
  <si>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</si>
  <si>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</si>
  <si>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</si>
  <si>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</si>
  <si>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</si>
  <si>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</si>
  <si>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</si>
  <si>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</si>
  <si>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</si>
  <si>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</si>
  <si>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</si>
  <si>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</si>
  <si>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</si>
  <si>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</si>
  <si>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</si>
  <si>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</si>
  <si>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</si>
  <si>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</si>
  <si>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</si>
  <si>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</si>
  <si>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</si>
  <si>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</si>
  <si>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</si>
  <si>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</si>
  <si>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</si>
  <si>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</si>
  <si>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</si>
  <si>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</si>
  <si>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</si>
  <si>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</si>
  <si>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</si>
  <si>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</si>
  <si>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</si>
  <si>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</si>
  <si>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</si>
  <si>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</si>
  <si>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</si>
  <si>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</si>
  <si>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</si>
  <si>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</si>
  <si>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</si>
  <si>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</si>
  <si>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</si>
  <si>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</si>
  <si>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</si>
  <si>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</si>
  <si>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</si>
  <si>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</si>
  <si>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</si>
  <si>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</si>
  <si>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</si>
  <si>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</si>
  <si>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</si>
  <si>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</si>
  <si>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</si>
  <si>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</si>
  <si>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</si>
  <si>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</si>
  <si>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</si>
  <si>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</si>
  <si>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</si>
  <si>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</si>
  <si>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</si>
  <si>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</si>
  <si>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</si>
  <si>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</si>
  <si>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</si>
  <si>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</si>
  <si>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</si>
  <si>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</si>
  <si>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</si>
  <si>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</si>
  <si>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</si>
  <si>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</si>
  <si>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</si>
  <si>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</si>
  <si>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</si>
  <si>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</si>
  <si>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</si>
  <si>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</si>
  <si>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</si>
  <si>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</si>
  <si>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</si>
  <si>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</si>
  <si>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</si>
  <si>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</si>
  <si>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</si>
  <si>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</si>
  <si>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</si>
  <si>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</si>
  <si>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</si>
  <si>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</si>
  <si>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</si>
  <si>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</si>
  <si>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</si>
  <si>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</si>
  <si>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</si>
  <si>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</si>
  <si>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</si>
  <si>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</si>
  <si>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</si>
  <si>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</si>
  <si>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</si>
  <si>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</si>
  <si>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</si>
  <si>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</si>
  <si>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</si>
  <si>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</si>
  <si>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</si>
  <si>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</si>
  <si>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</si>
  <si>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</si>
  <si>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</si>
  <si>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</si>
  <si>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</si>
  <si>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</si>
  <si>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</si>
  <si>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</si>
  <si>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</si>
  <si>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</si>
  <si>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</si>
  <si>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</si>
  <si>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</si>
  <si>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</si>
  <si>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</si>
  <si>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</si>
  <si>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</si>
  <si>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</si>
  <si>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</si>
  <si>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</si>
  <si>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</si>
  <si>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</si>
  <si>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</si>
  <si>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</si>
  <si>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</si>
  <si>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</si>
  <si>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</si>
  <si>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</si>
  <si>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</si>
  <si>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</si>
  <si>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</si>
  <si>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</si>
  <si>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</si>
  <si>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</si>
  <si>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</si>
  <si>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</si>
  <si>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</si>
  <si>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</si>
  <si>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</si>
  <si>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</si>
  <si>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</si>
  <si>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</si>
  <si>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</si>
  <si>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</si>
  <si>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</si>
  <si>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</si>
  <si>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</si>
  <si>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</si>
  <si>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</si>
  <si>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</si>
  <si>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</si>
  <si>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</si>
  <si>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</si>
  <si>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</si>
  <si>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</si>
  <si>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</si>
  <si>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</si>
  <si>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</si>
  <si>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</si>
  <si>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</si>
  <si>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</si>
  <si>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</si>
  <si>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</si>
  <si>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</si>
  <si>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</si>
  <si>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</si>
  <si>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</si>
  <si>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</si>
  <si>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</si>
  <si>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</si>
  <si>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</si>
  <si>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</si>
  <si>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</si>
  <si>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</si>
  <si>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</si>
  <si>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</si>
  <si>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</si>
  <si>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</si>
  <si>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</si>
  <si>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</si>
  <si>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</si>
  <si>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</si>
  <si>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</si>
  <si>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</si>
  <si>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</si>
  <si>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</si>
  <si>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</si>
  <si>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</si>
  <si>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</si>
  <si>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</si>
  <si>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</si>
  <si>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</si>
  <si>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</si>
  <si>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</si>
  <si>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</si>
  <si>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</si>
  <si>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</si>
  <si>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</si>
  <si>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</si>
  <si>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</si>
  <si>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</si>
  <si>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</si>
  <si>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</si>
  <si>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</si>
  <si>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</si>
  <si>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</si>
  <si>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</si>
  <si>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</si>
  <si>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</si>
  <si>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</si>
  <si>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</si>
  <si>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</si>
  <si>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</si>
  <si>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</si>
  <si>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</si>
  <si>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</si>
  <si>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</si>
  <si>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</si>
  <si>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</si>
  <si>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</si>
  <si>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</si>
  <si>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</si>
  <si>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</si>
  <si>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</si>
  <si>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</si>
  <si>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</si>
  <si>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</si>
  <si>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</si>
  <si>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</si>
  <si>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</si>
  <si>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</si>
  <si>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</si>
  <si>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</si>
  <si>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</si>
  <si>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</si>
  <si>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</si>
  <si>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</si>
  <si>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</si>
  <si>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</si>
  <si>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</si>
  <si>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</si>
  <si>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</si>
  <si>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</si>
  <si>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</si>
  <si>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</si>
  <si>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</si>
  <si>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</si>
  <si>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</si>
  <si>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</si>
  <si>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</si>
  <si>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</si>
  <si>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</si>
  <si>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</si>
  <si>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</si>
  <si>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</si>
  <si>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</si>
  <si>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</si>
  <si>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</si>
  <si>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</si>
  <si>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</si>
  <si>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</si>
  <si>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</si>
  <si>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</si>
  <si>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</si>
  <si>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</si>
  <si>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</si>
  <si>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</si>
  <si>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</si>
  <si>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</si>
  <si>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</si>
  <si>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</si>
  <si>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</si>
  <si>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</si>
  <si>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</si>
  <si>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</si>
  <si>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</si>
  <si>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</si>
  <si>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</si>
  <si>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</si>
  <si>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</si>
  <si>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</si>
  <si>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</si>
  <si>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</si>
  <si>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</si>
  <si>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</si>
  <si>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</si>
  <si>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</si>
  <si>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</si>
  <si>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</si>
  <si>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</si>
  <si>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</si>
  <si>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</si>
  <si>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</si>
  <si>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</si>
  <si>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</si>
  <si>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</si>
  <si>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</si>
  <si>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</si>
  <si>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</si>
  <si>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</si>
  <si>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</si>
  <si>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</si>
  <si>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</si>
  <si>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</si>
  <si>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</si>
  <si>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</si>
  <si>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</si>
  <si>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</si>
  <si>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</si>
  <si>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</si>
  <si>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</si>
  <si>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</si>
  <si>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</si>
  <si>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</si>
  <si>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</si>
  <si>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</si>
  <si>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</si>
  <si>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</si>
  <si>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</si>
  <si>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</si>
  <si>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</si>
  <si>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</si>
  <si>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</si>
  <si>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</si>
  <si>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</si>
  <si>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</si>
  <si>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</si>
  <si>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</si>
  <si>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</si>
  <si>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</si>
  <si>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</si>
  <si>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</si>
  <si>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</si>
  <si>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</si>
  <si>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</si>
  <si>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</si>
  <si>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</si>
  <si>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</si>
  <si>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</si>
  <si>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</si>
  <si>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</si>
  <si>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</si>
  <si>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</si>
  <si>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</si>
  <si>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</si>
  <si>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</si>
  <si>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</si>
  <si>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</si>
  <si>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</si>
  <si>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</si>
  <si>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</si>
  <si>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</si>
  <si>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</si>
  <si>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</si>
  <si>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</si>
  <si>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</si>
  <si>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</si>
  <si>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</si>
  <si>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</si>
  <si>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</si>
  <si>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</si>
  <si>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</si>
  <si>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</si>
  <si>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</si>
  <si>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</si>
  <si>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</si>
  <si>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</si>
  <si>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</si>
  <si>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</si>
  <si>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</si>
  <si>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</si>
  <si>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</si>
  <si>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</si>
  <si>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</si>
  <si>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</si>
  <si>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</si>
  <si>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</si>
  <si>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</si>
  <si>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</si>
  <si>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</si>
  <si>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</si>
  <si>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</si>
  <si>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</si>
  <si>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</si>
  <si>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</si>
  <si>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</si>
  <si>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</si>
  <si>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</si>
  <si>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</si>
  <si>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</si>
  <si>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</si>
  <si>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</si>
  <si>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</si>
  <si>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</si>
  <si>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</si>
  <si>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</si>
  <si>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</si>
  <si>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</si>
  <si>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</si>
  <si>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</si>
  <si>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</si>
  <si>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</si>
  <si>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</si>
  <si>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</si>
  <si>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</si>
  <si>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</si>
  <si>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</si>
  <si>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</si>
  <si>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</si>
  <si>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</si>
  <si>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</si>
  <si>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</si>
  <si>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</si>
  <si>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</si>
  <si>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</si>
  <si>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</si>
  <si>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</si>
  <si>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</si>
  <si>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</si>
  <si>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</si>
  <si>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</si>
  <si>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</si>
  <si>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</si>
  <si>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</si>
  <si>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</si>
  <si>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</si>
  <si>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</si>
  <si>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</si>
  <si>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</si>
  <si>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</si>
  <si>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</si>
  <si>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</si>
  <si>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</si>
  <si>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</si>
  <si>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</si>
  <si>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</si>
  <si>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</si>
  <si>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</si>
  <si>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</si>
  <si>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</si>
  <si>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</si>
  <si>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</si>
  <si>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</si>
  <si>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</si>
  <si>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</si>
  <si>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</si>
  <si>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</si>
  <si>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</si>
  <si>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</si>
  <si>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</si>
  <si>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</si>
  <si>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</si>
  <si>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</si>
  <si>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</si>
  <si>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</si>
  <si>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</si>
  <si>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</si>
  <si>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</si>
  <si>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</si>
  <si>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</si>
  <si>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</si>
  <si>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</si>
  <si>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</si>
  <si>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</si>
  <si>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</si>
  <si>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</si>
  <si>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</si>
  <si>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</si>
  <si>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</si>
  <si>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</si>
  <si>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</si>
  <si>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</si>
  <si>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</si>
  <si>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</si>
  <si>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</si>
  <si>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</si>
  <si>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</si>
  <si>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</si>
  <si>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</si>
  <si>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</si>
  <si>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</si>
  <si>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</si>
  <si>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</si>
  <si>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</si>
  <si>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</si>
  <si>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</si>
  <si>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</si>
  <si>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</si>
  <si>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</si>
  <si>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</si>
  <si>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</si>
  <si>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</si>
  <si>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</si>
  <si>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</si>
  <si>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</si>
  <si>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</si>
  <si>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</si>
  <si>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</si>
  <si>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</si>
  <si>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</si>
  <si>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</si>
  <si>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</si>
  <si>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</si>
  <si>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</si>
  <si>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</si>
  <si>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</si>
  <si>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</si>
  <si>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</si>
  <si>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</si>
  <si>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</si>
  <si>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</si>
  <si>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</si>
  <si>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</si>
  <si>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</si>
  <si>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</si>
  <si>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</si>
  <si>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</si>
  <si>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</si>
  <si>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</si>
  <si>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</si>
  <si>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</si>
  <si>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</si>
  <si>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</si>
  <si>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</si>
  <si>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</si>
  <si>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</si>
  <si>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</si>
  <si>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</si>
  <si>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</si>
  <si>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</si>
  <si>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</si>
  <si>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</si>
  <si>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</si>
  <si>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</si>
  <si>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</si>
  <si>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</si>
  <si>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</si>
  <si>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</si>
  <si>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</si>
  <si>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</si>
  <si>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</si>
  <si>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</si>
  <si>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</si>
  <si>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</si>
  <si>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</si>
  <si>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</si>
  <si>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</si>
  <si>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</si>
  <si>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</si>
  <si>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</si>
  <si>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</si>
  <si>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</si>
  <si>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</si>
  <si>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</si>
  <si>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</si>
  <si>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</si>
  <si>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</si>
  <si>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</si>
  <si>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</si>
  <si>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</si>
  <si>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</si>
  <si>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</si>
  <si>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</si>
  <si>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</si>
  <si>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</si>
  <si>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</si>
  <si>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</si>
  <si>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</si>
  <si>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</si>
  <si>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</si>
  <si>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</si>
  <si>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</si>
  <si>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</si>
  <si>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</si>
  <si>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</si>
  <si>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</si>
  <si>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</si>
  <si>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</si>
  <si>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</si>
  <si>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</si>
  <si>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</si>
  <si>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</si>
  <si>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</si>
  <si>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</si>
  <si>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</si>
  <si>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</si>
  <si>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</si>
  <si>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</si>
  <si>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</si>
  <si>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</si>
  <si>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</si>
  <si>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</si>
  <si>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</si>
  <si>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</si>
  <si>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</si>
  <si>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</si>
  <si>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</si>
  <si>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</si>
  <si>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</si>
  <si>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</si>
  <si>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</si>
  <si>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</si>
  <si>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</si>
  <si>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</si>
  <si>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</si>
  <si>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</si>
  <si>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</si>
  <si>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</si>
  <si>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</si>
  <si>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</si>
  <si>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</si>
  <si>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</si>
  <si>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</si>
  <si>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</si>
  <si>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</si>
  <si>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</si>
  <si>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</si>
  <si>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</si>
  <si>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</si>
  <si>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</si>
  <si>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</si>
  <si>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</si>
  <si>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</si>
  <si>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</si>
  <si>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</si>
  <si>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</si>
  <si>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</si>
  <si>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</si>
  <si>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</si>
  <si>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</si>
  <si>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</si>
  <si>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</si>
  <si>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</si>
  <si>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</si>
  <si>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</si>
  <si>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</si>
  <si>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</si>
  <si>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</si>
  <si>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</si>
  <si>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</si>
  <si>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</si>
  <si>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</si>
  <si>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</si>
  <si>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</si>
  <si>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</si>
  <si>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</si>
  <si>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</si>
  <si>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</si>
  <si>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</si>
  <si>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</si>
  <si>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</si>
  <si>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</si>
  <si>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</si>
  <si>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</si>
  <si>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</si>
  <si>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</si>
  <si>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</si>
  <si>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</si>
  <si>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</si>
  <si>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</si>
  <si>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</si>
  <si>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</si>
  <si>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</si>
  <si>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</si>
  <si>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</si>
  <si>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</si>
  <si>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</si>
  <si>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</si>
  <si>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</si>
  <si>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</si>
  <si>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</si>
  <si>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</si>
  <si>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</si>
  <si>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</si>
  <si>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</si>
  <si>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</si>
  <si>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</si>
  <si>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</si>
  <si>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</si>
  <si>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</si>
  <si>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</si>
  <si>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</si>
  <si>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</si>
  <si>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</si>
  <si>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</si>
  <si>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</si>
  <si>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</si>
  <si>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</si>
  <si>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</si>
  <si>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</si>
  <si>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</si>
  <si>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</si>
  <si>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</si>
  <si>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</si>
  <si>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</si>
  <si>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</si>
  <si>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</si>
  <si>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</si>
  <si>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</si>
  <si>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</si>
  <si>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</si>
  <si>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</si>
  <si>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</si>
  <si>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</si>
  <si>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</si>
  <si>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</si>
  <si>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</si>
  <si>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</si>
  <si>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</si>
  <si>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</si>
  <si>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</si>
  <si>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</si>
  <si>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</si>
  <si>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</si>
  <si>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</si>
  <si>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</si>
  <si>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</si>
  <si>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</si>
  <si>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</si>
  <si>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</si>
  <si>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</si>
  <si>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</si>
  <si>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</si>
  <si>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</si>
  <si>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</si>
  <si>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</si>
  <si>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</si>
  <si>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</si>
  <si>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</si>
  <si>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</si>
  <si>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</si>
  <si>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</si>
  <si>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</si>
  <si>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</si>
  <si>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</si>
  <si>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</si>
  <si>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</si>
  <si>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</si>
  <si>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</si>
  <si>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</si>
  <si>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</si>
  <si>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</si>
  <si>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</si>
  <si>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</si>
  <si>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</si>
  <si>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</si>
  <si>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</si>
  <si>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</si>
  <si>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</si>
  <si>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</si>
  <si>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</si>
  <si>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</si>
  <si>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</si>
  <si>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</si>
  <si>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</si>
  <si>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</si>
  <si>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</si>
  <si>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</si>
  <si>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</si>
  <si>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</si>
  <si>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</si>
  <si>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</si>
  <si>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</si>
  <si>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</si>
  <si>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</si>
  <si>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</si>
  <si>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</si>
  <si>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</si>
  <si>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</si>
  <si>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</si>
  <si>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</si>
  <si>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</si>
  <si>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</si>
  <si>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</si>
  <si>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</si>
  <si>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</si>
  <si>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</si>
  <si>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</si>
  <si>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</si>
  <si>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</si>
  <si>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</si>
  <si>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</si>
  <si>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</si>
  <si>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</si>
  <si>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</si>
  <si>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</si>
  <si>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</si>
  <si>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</si>
  <si>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</si>
  <si>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</si>
  <si>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</si>
  <si>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</si>
  <si>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</si>
  <si>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</si>
  <si>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</si>
  <si>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</si>
  <si>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</si>
  <si>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</si>
  <si>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</si>
  <si>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</si>
  <si>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</si>
  <si>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</si>
  <si>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</si>
  <si>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</si>
  <si>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</si>
  <si>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</si>
  <si>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</si>
  <si>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</si>
  <si>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</si>
  <si>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</si>
  <si>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</si>
  <si>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</si>
  <si>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</si>
  <si>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</si>
  <si>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</si>
  <si>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</si>
  <si>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</si>
  <si>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</si>
  <si>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</si>
  <si>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</si>
  <si>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</si>
  <si>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</si>
  <si>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</si>
  <si>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</si>
  <si>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</si>
  <si>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</si>
  <si>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</si>
  <si>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</si>
  <si>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</si>
  <si>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</si>
  <si>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</si>
  <si>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</si>
  <si>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</si>
  <si>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</si>
  <si>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</si>
  <si>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</si>
  <si>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</si>
  <si>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</si>
  <si>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</si>
  <si>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</si>
  <si>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</si>
  <si>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</si>
  <si>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</si>
  <si>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</si>
  <si>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</si>
  <si>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</si>
  <si>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</si>
  <si>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</si>
  <si>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</si>
  <si>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</si>
  <si>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</si>
  <si>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</si>
  <si>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</si>
  <si>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</si>
  <si>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</si>
  <si>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</si>
  <si>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</si>
  <si>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</si>
  <si>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</si>
  <si>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</si>
  <si>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</si>
  <si>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</si>
  <si>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</si>
  <si>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</si>
  <si>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</si>
  <si>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</si>
  <si>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</si>
  <si>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</si>
  <si>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</si>
  <si>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</si>
  <si>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</si>
  <si>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</si>
  <si>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</si>
  <si>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</si>
  <si>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</si>
  <si>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</si>
  <si>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</si>
  <si>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</si>
  <si>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</si>
  <si>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</si>
  <si>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</si>
  <si>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</si>
  <si>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</si>
  <si>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</si>
  <si>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</si>
  <si>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</si>
  <si>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</si>
  <si>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</si>
  <si>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</si>
  <si>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</si>
  <si>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</si>
  <si>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</si>
  <si>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</si>
  <si>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</si>
  <si>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</si>
  <si>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</si>
  <si>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</si>
  <si>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</si>
  <si>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</si>
  <si>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</si>
  <si>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</si>
  <si>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</si>
  <si>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</si>
  <si>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</si>
  <si>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</si>
  <si>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</si>
  <si>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</si>
  <si>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</si>
  <si>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</si>
  <si>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</si>
  <si>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</si>
  <si>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</si>
  <si>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</si>
  <si>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</si>
  <si>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</si>
  <si>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</si>
  <si>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</si>
  <si>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</si>
  <si>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</si>
  <si>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</si>
  <si>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</si>
  <si>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</si>
  <si>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</si>
  <si>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</si>
  <si>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</si>
  <si>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</si>
  <si>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</si>
  <si>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</si>
  <si>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</si>
  <si>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</si>
  <si>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</si>
  <si>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</si>
  <si>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</si>
  <si>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</si>
  <si>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</si>
  <si>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</si>
  <si>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</si>
  <si>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</si>
  <si>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</si>
  <si>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</si>
  <si>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</si>
  <si>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</si>
  <si>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</si>
  <si>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</si>
  <si>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</si>
  <si>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</si>
  <si>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</si>
  <si>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</si>
  <si>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</si>
  <si>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</si>
  <si>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</si>
  <si>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</si>
  <si>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</si>
  <si>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</si>
  <si>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</si>
  <si>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</si>
  <si>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</si>
  <si>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</si>
  <si>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</si>
  <si>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</si>
  <si>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</si>
  <si>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</si>
  <si>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</si>
  <si>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</si>
  <si>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</si>
  <si>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</si>
  <si>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</si>
  <si>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</si>
  <si>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</si>
  <si>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</si>
  <si>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</si>
  <si>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</si>
  <si>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</si>
  <si>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</si>
  <si>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</si>
  <si>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</si>
  <si>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</si>
  <si>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</si>
  <si>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</si>
  <si>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</si>
  <si>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</si>
  <si>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</si>
  <si>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</si>
  <si>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</si>
  <si>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</si>
  <si>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</si>
  <si>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</si>
  <si>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</si>
  <si>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</si>
  <si>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</si>
  <si>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</si>
  <si>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</si>
  <si>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</si>
  <si>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</si>
  <si>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</si>
  <si>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</si>
  <si>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</si>
  <si>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</si>
  <si>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</si>
  <si>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</si>
  <si>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</si>
  <si>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</si>
  <si>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</si>
  <si>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</si>
  <si>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</si>
  <si>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</si>
  <si>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</si>
  <si>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</si>
  <si>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</si>
  <si>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</si>
  <si>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</si>
  <si>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</si>
  <si>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</si>
  <si>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</si>
  <si>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</si>
  <si>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</si>
  <si>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</si>
  <si>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</si>
  <si>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</si>
  <si>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</si>
  <si>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</si>
  <si>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</si>
  <si>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</si>
  <si>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</si>
  <si>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</si>
  <si>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</si>
  <si>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</si>
  <si>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</si>
  <si>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</si>
  <si>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</si>
  <si>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</si>
  <si>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</si>
  <si>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</si>
  <si>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</si>
  <si>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</si>
  <si>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</si>
  <si>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</si>
  <si>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</si>
  <si>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</si>
  <si>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</si>
  <si>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</si>
  <si>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</si>
  <si>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</si>
  <si>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</si>
  <si>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</si>
  <si>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</si>
  <si>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</si>
  <si>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</si>
  <si>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</si>
  <si>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</si>
  <si>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</si>
  <si>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</si>
  <si>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</si>
  <si>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</si>
  <si>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</si>
  <si>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</si>
  <si>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</si>
  <si>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</si>
  <si>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</si>
  <si>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</si>
  <si>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</si>
  <si>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</si>
  <si>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</si>
  <si>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</si>
  <si>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</si>
  <si>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</si>
  <si>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</si>
  <si>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</si>
  <si>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</si>
  <si>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</si>
  <si>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</si>
  <si>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</si>
  <si>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</si>
  <si>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</si>
  <si>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</si>
  <si>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</si>
  <si>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</si>
  <si>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</si>
  <si>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</si>
  <si>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</si>
  <si>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</si>
  <si>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</si>
  <si>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</si>
  <si>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</si>
  <si>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</si>
  <si>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</si>
  <si>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</si>
  <si>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</si>
  <si>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</si>
  <si>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</si>
  <si>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</si>
  <si>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</si>
  <si>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</si>
  <si>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</si>
  <si>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</si>
  <si>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</si>
  <si>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</si>
  <si>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</si>
  <si>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</si>
  <si>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</si>
  <si>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</si>
  <si>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</si>
  <si>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</si>
  <si>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</si>
  <si>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</si>
  <si>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</si>
  <si>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</si>
  <si>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</si>
  <si>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</si>
  <si>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</si>
  <si>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</si>
  <si>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</si>
  <si>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</si>
  <si>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</si>
  <si>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</si>
  <si>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</si>
  <si>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</si>
  <si>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</si>
  <si>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</si>
  <si>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</si>
  <si>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</si>
  <si>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</si>
  <si>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</si>
  <si>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</si>
  <si>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</si>
  <si>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</si>
  <si>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</si>
  <si>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</si>
  <si>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</si>
  <si>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</si>
  <si>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</si>
  <si>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</si>
  <si>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</si>
  <si>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</si>
  <si>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</si>
  <si>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</si>
  <si>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</si>
  <si>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</si>
  <si>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</si>
  <si>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</si>
  <si>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</si>
  <si>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</si>
  <si>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</si>
  <si>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</si>
  <si>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</si>
  <si>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</si>
  <si>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</si>
  <si>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</si>
  <si>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</si>
  <si>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</si>
  <si>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</si>
  <si>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</si>
  <si>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</si>
  <si>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</si>
  <si>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</si>
  <si>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</si>
  <si>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</si>
  <si>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</si>
  <si>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</si>
  <si>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</si>
  <si>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</si>
  <si>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</si>
  <si>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</si>
  <si>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</si>
  <si>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</si>
  <si>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</si>
  <si>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</si>
  <si>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</si>
  <si>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</si>
  <si>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</si>
  <si>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</si>
  <si>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</si>
  <si>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</si>
  <si>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</si>
  <si>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</si>
  <si>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</si>
  <si>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</si>
  <si>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</si>
  <si>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</si>
  <si>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</si>
  <si>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</si>
  <si>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</si>
  <si>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</si>
  <si>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</si>
  <si>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</si>
  <si>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</si>
  <si>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</si>
  <si>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</si>
  <si>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</si>
  <si>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</si>
  <si>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</si>
  <si>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</si>
  <si>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</si>
  <si>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</si>
  <si>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</si>
  <si>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</si>
  <si>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</si>
  <si>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</si>
  <si>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</si>
  <si>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</si>
  <si>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</si>
  <si>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</si>
  <si>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</si>
  <si>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</si>
  <si>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</si>
  <si>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</si>
  <si>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</si>
  <si>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</si>
  <si>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</si>
  <si>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</si>
  <si>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</si>
  <si>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</si>
  <si>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</si>
  <si>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</si>
  <si>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</si>
  <si>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</si>
  <si>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</si>
  <si>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</si>
  <si>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</si>
  <si>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</si>
  <si>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</si>
  <si>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</si>
  <si>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</si>
  <si>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</si>
  <si>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</si>
  <si>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</si>
  <si>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</si>
  <si>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</si>
  <si>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</si>
  <si>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</si>
  <si>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</si>
  <si>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</si>
  <si>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</si>
  <si>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</si>
  <si>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</si>
  <si>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</si>
  <si>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</si>
  <si>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</si>
  <si>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</si>
  <si>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</si>
  <si>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</si>
  <si>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</si>
  <si>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</si>
  <si>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</si>
  <si>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</si>
  <si>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</si>
  <si>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</si>
  <si>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</si>
  <si>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</si>
  <si>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</si>
  <si>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</si>
  <si>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</si>
  <si>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</si>
  <si>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</si>
  <si>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</si>
  <si>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</si>
  <si>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</si>
  <si>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</si>
  <si>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</si>
  <si>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</si>
  <si>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</si>
  <si>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</si>
  <si>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</si>
  <si>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</si>
  <si>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</si>
  <si>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</si>
  <si>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</si>
  <si>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</si>
  <si>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</si>
  <si>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</si>
  <si>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</si>
  <si>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</si>
  <si>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</si>
  <si>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</si>
  <si>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</si>
  <si>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</si>
  <si>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</si>
  <si>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</si>
  <si>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</si>
  <si>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</si>
  <si>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</si>
  <si>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</si>
  <si>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</si>
  <si>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</si>
  <si>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</si>
  <si>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</si>
  <si>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</si>
  <si>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</si>
  <si>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</si>
  <si>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</si>
  <si>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</si>
  <si>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</si>
  <si>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</si>
  <si>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</si>
  <si>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</si>
  <si>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</si>
  <si>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</si>
  <si>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</si>
  <si>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</si>
  <si>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</si>
  <si>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</si>
  <si>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</si>
  <si>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</si>
  <si>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</si>
  <si>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</si>
  <si>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</si>
  <si>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</si>
  <si>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</si>
  <si>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</si>
  <si>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</si>
  <si>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</si>
  <si>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</si>
  <si>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</si>
  <si>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</si>
  <si>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</si>
  <si>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</si>
  <si>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</si>
  <si>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</si>
  <si>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</si>
  <si>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</si>
  <si>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</si>
  <si>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</si>
  <si>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</si>
  <si>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</si>
  <si>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</si>
  <si>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</si>
  <si>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</si>
  <si>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</si>
  <si>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</si>
  <si>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</si>
  <si>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</si>
  <si>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</si>
  <si>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</si>
  <si>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</si>
  <si>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</si>
  <si>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</si>
  <si>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</si>
  <si>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</si>
  <si>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</si>
  <si>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</si>
  <si>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</si>
  <si>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</si>
  <si>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</si>
  <si>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</si>
  <si>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</si>
  <si>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</si>
  <si>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</si>
  <si>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</si>
  <si>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</si>
  <si>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</si>
  <si>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</si>
  <si>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</si>
  <si>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</si>
  <si>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</si>
  <si>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</si>
  <si>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</si>
  <si>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</si>
  <si>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</si>
  <si>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</si>
  <si>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</si>
  <si>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</si>
  <si>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</si>
  <si>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</si>
  <si>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</si>
  <si>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</si>
  <si>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</si>
  <si>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</si>
  <si>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</si>
  <si>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</si>
  <si>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</si>
  <si>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</si>
  <si>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</si>
  <si>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</si>
  <si>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</si>
  <si>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</si>
  <si>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</si>
  <si>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</si>
  <si>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</si>
  <si>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</si>
  <si>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</si>
  <si>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</si>
  <si>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</si>
  <si>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</si>
  <si>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</si>
  <si>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</si>
  <si>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</si>
  <si>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</si>
  <si>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</si>
  <si>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</si>
  <si>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</si>
  <si>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</si>
  <si>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</si>
  <si>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</si>
  <si>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</si>
  <si>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</si>
  <si>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</si>
  <si>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</si>
  <si>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</si>
  <si>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</si>
  <si>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</si>
  <si>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</si>
  <si>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</si>
  <si>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</si>
  <si>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</si>
  <si>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</si>
  <si>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</si>
  <si>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</si>
  <si>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</si>
  <si>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</si>
  <si>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</si>
  <si>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</si>
  <si>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</si>
  <si>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</si>
  <si>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</si>
  <si>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</si>
  <si>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</si>
  <si>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</si>
  <si>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</si>
  <si>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</si>
  <si>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</si>
  <si>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</si>
  <si>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</si>
  <si>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</si>
  <si>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</si>
  <si>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</si>
  <si>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</si>
  <si>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</si>
  <si>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</si>
  <si>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</si>
  <si>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</si>
  <si>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</si>
  <si>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</si>
  <si>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</si>
  <si>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</si>
  <si>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</si>
  <si>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</si>
  <si>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</si>
  <si>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</si>
  <si>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</si>
  <si>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</si>
  <si>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</si>
  <si>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</si>
  <si>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</si>
  <si>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</si>
  <si>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</si>
  <si>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</si>
  <si>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</si>
  <si>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</si>
  <si>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</si>
  <si>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</si>
  <si>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</si>
  <si>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</si>
  <si>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</si>
  <si>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</si>
  <si>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</si>
  <si>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</si>
  <si>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</si>
  <si>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</si>
  <si>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</si>
  <si>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</si>
  <si>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</si>
  <si>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</si>
  <si>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</si>
  <si>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</si>
  <si>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</si>
  <si>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</si>
  <si>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</si>
  <si>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</si>
  <si>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</si>
  <si>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</si>
  <si>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</si>
  <si>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</si>
  <si>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</si>
  <si>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</si>
  <si>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</si>
  <si>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</si>
  <si>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</si>
  <si>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</si>
  <si>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</si>
  <si>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</si>
  <si>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</si>
  <si>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</si>
  <si>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</si>
  <si>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</si>
  <si>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</si>
  <si>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</si>
  <si>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</si>
  <si>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</si>
  <si>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</si>
  <si>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</si>
  <si>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</si>
  <si>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</si>
  <si>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</si>
  <si>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</si>
  <si>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</si>
  <si>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</si>
  <si>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</si>
  <si>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</si>
  <si>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</si>
  <si>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</si>
  <si>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</si>
  <si>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</si>
  <si>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</si>
  <si>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</si>
  <si>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</si>
  <si>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</si>
  <si>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</si>
  <si>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</si>
  <si>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</si>
  <si>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</si>
  <si>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</si>
  <si>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</si>
  <si>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</si>
  <si>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</si>
  <si>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</si>
  <si>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</si>
  <si>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</si>
  <si>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</si>
  <si>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</si>
  <si>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</si>
  <si>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</si>
  <si>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</si>
  <si>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</si>
  <si>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</si>
  <si>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</si>
  <si>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</si>
  <si>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</si>
  <si>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</si>
  <si>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</si>
  <si>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</si>
  <si>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</si>
  <si>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</si>
  <si>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</si>
  <si>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</si>
  <si>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</si>
  <si>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</si>
  <si>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</si>
  <si>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</si>
  <si>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</si>
  <si>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</si>
  <si>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</si>
  <si>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</si>
  <si>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</si>
  <si>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</si>
  <si>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</si>
  <si>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</si>
  <si>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</si>
  <si>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</si>
  <si>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</si>
  <si>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</si>
  <si>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</si>
  <si>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</si>
  <si>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</si>
  <si>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</si>
  <si>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</si>
  <si>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</si>
  <si>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</si>
  <si>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</si>
  <si>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</si>
  <si>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</si>
  <si>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</si>
  <si>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</si>
  <si>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</si>
  <si>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</si>
  <si>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</si>
  <si>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</si>
  <si>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</si>
  <si>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</si>
  <si>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</si>
  <si>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</si>
  <si>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</si>
  <si>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</si>
  <si>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</si>
  <si>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</si>
  <si>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</si>
  <si>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</si>
  <si>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</si>
  <si>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</si>
  <si>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</si>
  <si>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</si>
  <si>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</si>
  <si>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</si>
  <si>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</si>
  <si>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</si>
  <si>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</si>
  <si>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</si>
  <si>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</si>
  <si>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</si>
  <si>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</si>
  <si>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</si>
  <si>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</si>
  <si>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</si>
  <si>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</si>
  <si>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</si>
  <si>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</si>
  <si>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</si>
  <si>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</si>
  <si>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</si>
  <si>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</si>
  <si>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</si>
  <si>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</si>
  <si>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</si>
  <si>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</si>
  <si>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</si>
  <si>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</si>
  <si>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</si>
  <si>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</si>
  <si>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</si>
  <si>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</si>
  <si>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</si>
  <si>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</si>
  <si>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</si>
  <si>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</si>
  <si>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</si>
  <si>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</si>
  <si>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</si>
  <si>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</si>
  <si>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</si>
  <si>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</si>
  <si>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</si>
  <si>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</si>
  <si>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</si>
  <si>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</si>
  <si>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</si>
  <si>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</si>
  <si>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</si>
  <si>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</si>
  <si>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</si>
  <si>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</si>
  <si>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</si>
  <si>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</si>
  <si>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</si>
  <si>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</si>
  <si>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</si>
  <si>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</si>
  <si>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</si>
  <si>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</si>
  <si>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</si>
  <si>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</si>
  <si>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</si>
  <si>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</si>
  <si>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</si>
  <si>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</si>
  <si>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</si>
  <si>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</si>
  <si>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</si>
  <si>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</si>
  <si>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</si>
  <si>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</si>
  <si>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</si>
  <si>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</si>
  <si>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</si>
  <si>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</si>
  <si>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</si>
  <si>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</si>
  <si>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</si>
  <si>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</si>
  <si>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</si>
  <si>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</si>
  <si>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</si>
  <si>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</si>
  <si>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</si>
  <si>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</si>
  <si>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</si>
  <si>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</si>
  <si>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</si>
  <si>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</si>
  <si>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</si>
  <si>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</si>
  <si>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</si>
  <si>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</si>
  <si>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</si>
  <si>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</si>
  <si>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</si>
  <si>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</si>
  <si>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</si>
  <si>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</si>
  <si>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</si>
  <si>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</si>
  <si>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</si>
  <si>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</si>
  <si>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</si>
  <si>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</si>
  <si>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</si>
  <si>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</si>
  <si>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</si>
  <si>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</si>
  <si>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</si>
  <si>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</si>
  <si>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</si>
  <si>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</si>
  <si>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</si>
  <si>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</si>
  <si>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</si>
  <si>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</si>
  <si>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</si>
  <si>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</si>
  <si>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</si>
  <si>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</si>
  <si>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</si>
  <si>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</si>
  <si>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</si>
  <si>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</si>
  <si>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</si>
  <si>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</si>
  <si>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</si>
  <si>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</si>
  <si>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</si>
  <si>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</si>
  <si>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</si>
  <si>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</si>
  <si>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</si>
  <si>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</si>
  <si>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</si>
  <si>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</si>
  <si>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</si>
  <si>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</si>
  <si>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</si>
  <si>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</si>
  <si>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</si>
  <si>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</si>
  <si>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</si>
  <si>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</si>
  <si>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</si>
  <si>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</si>
  <si>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</si>
  <si>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</si>
  <si>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</si>
  <si>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</si>
  <si>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</si>
  <si>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</si>
  <si>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</si>
  <si>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</si>
  <si>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</si>
  <si>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</si>
  <si>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</si>
  <si>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</si>
  <si>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</si>
  <si>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</si>
  <si>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</si>
  <si>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</si>
  <si>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</si>
  <si>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</si>
  <si>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</si>
  <si>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</si>
  <si>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</si>
  <si>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</si>
  <si>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</si>
  <si>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</si>
  <si>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</si>
  <si>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</si>
  <si>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</si>
  <si>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</si>
  <si>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</si>
  <si>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</si>
  <si>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</si>
  <si>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</si>
  <si>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</si>
  <si>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</si>
  <si>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</si>
  <si>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</si>
  <si>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</si>
  <si>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</si>
  <si>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</si>
  <si>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</si>
  <si>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</si>
  <si>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</si>
  <si>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</si>
  <si>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</si>
  <si>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</si>
  <si>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</si>
  <si>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</si>
  <si>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</si>
  <si>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</si>
  <si>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</si>
  <si>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</si>
  <si>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</si>
  <si>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</si>
  <si>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</si>
  <si>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</si>
  <si>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</si>
  <si>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</si>
  <si>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</si>
  <si>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</si>
  <si>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</si>
  <si>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</si>
  <si>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</si>
  <si>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</si>
  <si>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</si>
  <si>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</si>
  <si>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</si>
  <si>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</si>
  <si>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</si>
  <si>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</si>
  <si>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</si>
  <si>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</si>
  <si>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</si>
  <si>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</si>
  <si>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</si>
  <si>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</si>
  <si>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</si>
  <si>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</si>
  <si>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</si>
  <si>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</si>
  <si>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</si>
  <si>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</si>
  <si>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</si>
  <si>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</si>
  <si>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</si>
  <si>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</si>
  <si>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</si>
  <si>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</si>
  <si>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</si>
  <si>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</si>
  <si>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</si>
  <si>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</si>
  <si>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</si>
  <si>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</si>
  <si>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</si>
  <si>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</si>
  <si>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</si>
  <si>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</si>
  <si>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</si>
  <si>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</si>
  <si>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</si>
  <si>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</si>
  <si>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</si>
  <si>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</si>
  <si>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</si>
  <si>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</si>
  <si>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</si>
  <si>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</si>
  <si>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</si>
  <si>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</si>
  <si>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</si>
  <si>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</si>
  <si>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</si>
  <si>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</si>
  <si>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</si>
  <si>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</si>
  <si>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</si>
  <si>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</si>
  <si>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</si>
  <si>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</si>
  <si>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</si>
  <si>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</si>
  <si>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</si>
  <si>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</si>
  <si>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</si>
  <si>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</si>
  <si>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</si>
  <si>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</si>
  <si>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</si>
  <si>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</si>
  <si>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</si>
  <si>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</si>
  <si>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</si>
  <si>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</si>
  <si>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</si>
  <si>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</si>
  <si>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</si>
  <si>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</si>
  <si>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</si>
  <si>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</si>
  <si>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</si>
  <si>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</si>
  <si>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</si>
  <si>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</si>
  <si>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</si>
  <si>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</si>
  <si>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</si>
  <si>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</si>
  <si>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</si>
  <si>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</si>
  <si>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</si>
  <si>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</si>
  <si>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</si>
  <si>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</si>
  <si>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</si>
  <si>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</si>
  <si>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</si>
  <si>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</si>
  <si>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</si>
  <si>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</si>
  <si>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</si>
  <si>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</si>
  <si>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</si>
  <si>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</si>
  <si>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</si>
  <si>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</si>
  <si>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</si>
  <si>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</si>
  <si>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</si>
  <si>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</si>
  <si>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</si>
  <si>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</si>
  <si>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</si>
  <si>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</si>
  <si>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</si>
  <si>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</si>
  <si>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</si>
  <si>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</si>
  <si>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</si>
  <si>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</si>
  <si>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</si>
  <si>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</si>
  <si>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</si>
  <si>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</si>
  <si>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</si>
  <si>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</si>
  <si>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</si>
  <si>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</si>
  <si>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</si>
  <si>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</si>
  <si>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</si>
  <si>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</si>
  <si>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</si>
  <si>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</si>
  <si>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</si>
  <si>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</si>
  <si>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</si>
  <si>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</si>
  <si>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</si>
  <si>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</si>
  <si>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</si>
  <si>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</si>
  <si>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</si>
  <si>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</si>
  <si>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</si>
  <si>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</si>
  <si>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</si>
  <si>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</si>
  <si>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</si>
  <si>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</si>
  <si>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</si>
  <si>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</si>
  <si>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</si>
  <si>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</si>
  <si>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</si>
  <si>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</si>
  <si>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</si>
  <si>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</si>
  <si>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</si>
  <si>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</si>
  <si>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</si>
  <si>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</si>
  <si>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</si>
  <si>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</si>
  <si>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</si>
  <si>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</si>
  <si>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</si>
  <si>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</si>
  <si>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</si>
  <si>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</si>
  <si>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</si>
  <si>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</si>
  <si>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</si>
  <si>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</si>
  <si>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</si>
  <si>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</si>
  <si>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</si>
  <si>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</si>
  <si>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</si>
  <si>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</si>
  <si>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</si>
  <si>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</si>
  <si>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</si>
  <si>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</si>
  <si>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</si>
  <si>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</si>
  <si>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</si>
  <si>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</si>
  <si>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</si>
  <si>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</si>
  <si>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</si>
  <si>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</si>
  <si>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</si>
  <si>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</si>
  <si>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</si>
  <si>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</si>
  <si>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</si>
  <si>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</si>
  <si>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</si>
  <si>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</si>
  <si>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</si>
  <si>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</si>
  <si>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</si>
  <si>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</si>
  <si>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</si>
  <si>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</si>
  <si>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</si>
  <si>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</si>
  <si>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</si>
  <si>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</si>
  <si>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</si>
  <si>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</si>
  <si>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</si>
  <si>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</si>
  <si>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</si>
  <si>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</si>
  <si>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</si>
  <si>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</si>
  <si>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</si>
  <si>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</si>
  <si>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</si>
  <si>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</si>
  <si>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</si>
  <si>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</si>
  <si>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</si>
  <si>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</si>
  <si>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</si>
  <si>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</si>
  <si>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</si>
  <si>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</si>
  <si>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</si>
  <si>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</si>
  <si>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</si>
  <si>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</si>
  <si>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</si>
  <si>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</si>
  <si>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</si>
  <si>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</si>
  <si>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</si>
  <si>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</si>
  <si>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</si>
  <si>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</si>
  <si>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</si>
  <si>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</si>
  <si>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</si>
  <si>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</si>
  <si>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</si>
  <si>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</si>
  <si>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</si>
  <si>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</si>
  <si>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</si>
  <si>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</si>
  <si>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</si>
  <si>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</si>
  <si>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</si>
  <si>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</si>
  <si>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</si>
  <si>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</si>
  <si>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</si>
  <si>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</si>
  <si>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</si>
  <si>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</si>
  <si>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</si>
  <si>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</si>
  <si>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</si>
  <si>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</si>
  <si>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</si>
  <si>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</si>
  <si>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</si>
  <si>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</si>
  <si>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</si>
  <si>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</si>
  <si>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</si>
  <si>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</si>
  <si>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</si>
  <si>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</si>
  <si>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</si>
  <si>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</si>
  <si>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</si>
  <si>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</si>
  <si>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</si>
  <si>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</si>
  <si>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</si>
  <si>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</si>
  <si>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</si>
  <si>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</si>
  <si>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</si>
  <si>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</si>
  <si>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</si>
  <si>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</si>
  <si>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</si>
  <si>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</si>
  <si>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</si>
  <si>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</si>
  <si>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</si>
  <si>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</si>
  <si>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</si>
  <si>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</si>
  <si>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</si>
  <si>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</si>
  <si>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</si>
  <si>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</si>
  <si>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</si>
  <si>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</si>
  <si>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</si>
  <si>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</si>
  <si>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</si>
  <si>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</si>
  <si>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</si>
  <si>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</si>
  <si>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</si>
  <si>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</si>
  <si>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</si>
  <si>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</si>
  <si>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</si>
  <si>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</si>
  <si>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</si>
  <si>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</si>
  <si>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</si>
  <si>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</si>
  <si>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</si>
  <si>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</si>
  <si>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</si>
  <si>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</si>
  <si>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</si>
  <si>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</si>
  <si>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</si>
  <si>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</si>
  <si>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</si>
  <si>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</si>
  <si>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</si>
  <si>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</si>
  <si>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</si>
  <si>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</si>
  <si>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</si>
  <si>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</si>
  <si>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</si>
  <si>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</si>
  <si>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</si>
  <si>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</si>
  <si>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</si>
  <si>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</si>
  <si>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</si>
  <si>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</si>
  <si>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</si>
  <si>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</si>
  <si>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</si>
  <si>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</si>
  <si>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</si>
  <si>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</si>
  <si>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</si>
  <si>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</si>
  <si>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</si>
  <si>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</si>
  <si>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</si>
  <si>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</si>
  <si>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</si>
  <si>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</si>
  <si>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</si>
  <si>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</si>
  <si>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</si>
  <si>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</si>
  <si>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</si>
  <si>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</si>
  <si>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</si>
  <si>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</si>
  <si>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</si>
  <si>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</si>
  <si>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</si>
  <si>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</si>
  <si>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</si>
  <si>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</si>
  <si>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</si>
  <si>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</si>
  <si>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</si>
  <si>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</si>
  <si>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</si>
  <si>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</si>
  <si>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</si>
  <si>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</si>
  <si>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</si>
  <si>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</si>
  <si>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</si>
  <si>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</si>
  <si>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</si>
  <si>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</si>
  <si>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</si>
  <si>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</si>
  <si>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</si>
  <si>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</si>
  <si>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</si>
  <si>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</si>
  <si>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</si>
  <si>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</si>
  <si>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</si>
  <si>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</si>
  <si>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</si>
  <si>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</si>
  <si>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</si>
  <si>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</si>
  <si>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</si>
  <si>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</si>
  <si>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</si>
  <si>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</si>
  <si>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</si>
  <si>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</si>
  <si>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</si>
  <si>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</si>
  <si>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</si>
  <si>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</si>
  <si>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</si>
  <si>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</si>
  <si>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</si>
  <si>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</si>
  <si>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</si>
  <si>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</si>
  <si>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</si>
  <si>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</si>
  <si>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</si>
  <si>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</si>
  <si>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</si>
  <si>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</si>
  <si>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</si>
  <si>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</si>
  <si>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</si>
  <si>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</si>
  <si>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</si>
  <si>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</si>
  <si>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</si>
  <si>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</si>
  <si>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</si>
  <si>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</si>
  <si>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</si>
  <si>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</si>
  <si>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</si>
  <si>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</si>
  <si>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</si>
  <si>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</si>
  <si>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</si>
  <si>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</si>
  <si>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</si>
  <si>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</si>
  <si>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</si>
  <si>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</si>
  <si>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</si>
  <si>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</si>
  <si>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</si>
  <si>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</si>
  <si>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</si>
  <si>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</si>
  <si>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</si>
  <si>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</si>
  <si>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</si>
  <si>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</si>
  <si>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</si>
  <si>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</si>
  <si>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</si>
  <si>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</si>
  <si>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</si>
  <si>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</si>
  <si>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</si>
  <si>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</si>
  <si>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</si>
  <si>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</si>
  <si>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</si>
  <si>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</si>
  <si>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</si>
  <si>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</si>
  <si>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</si>
  <si>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</si>
  <si>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</si>
  <si>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</si>
  <si>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</si>
  <si>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</si>
  <si>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</si>
  <si>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</si>
  <si>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</si>
  <si>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</si>
  <si>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</si>
  <si>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</si>
  <si>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</si>
  <si>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</si>
  <si>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</si>
  <si>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</si>
  <si>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</si>
  <si>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</si>
  <si>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</si>
  <si>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</si>
  <si>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</si>
  <si>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</si>
  <si>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</si>
  <si>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</si>
  <si>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</si>
  <si>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</si>
  <si>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</si>
  <si>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</si>
  <si>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</si>
  <si>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</si>
  <si>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</si>
  <si>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</si>
  <si>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</si>
  <si>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</si>
  <si>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</si>
  <si>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</si>
  <si>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</si>
  <si>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</si>
  <si>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</si>
  <si>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</si>
  <si>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</si>
  <si>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</si>
  <si>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</si>
  <si>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</si>
  <si>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</si>
  <si>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</si>
  <si>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</si>
  <si>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</si>
  <si>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</si>
  <si>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</si>
  <si>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</si>
  <si>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</si>
  <si>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</si>
  <si>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</si>
  <si>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</si>
  <si>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</si>
  <si>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</si>
  <si>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</si>
  <si>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</si>
  <si>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</si>
  <si>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</si>
  <si>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</si>
  <si>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</si>
  <si>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</si>
  <si>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</si>
  <si>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</si>
  <si>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</si>
  <si>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</si>
  <si>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</si>
  <si>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</si>
  <si>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</si>
  <si>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</si>
  <si>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</si>
  <si>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</si>
  <si>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</si>
  <si>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</si>
  <si>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</si>
  <si>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</si>
  <si>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</si>
  <si>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</si>
  <si>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</si>
  <si>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</si>
  <si>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</si>
  <si>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</si>
  <si>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</si>
  <si>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</si>
  <si>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</si>
  <si>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</si>
  <si>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</si>
  <si>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</si>
  <si>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</si>
  <si>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</si>
  <si>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</si>
  <si>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</si>
  <si>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</si>
  <si>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</si>
  <si>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</si>
  <si>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</si>
  <si>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</si>
  <si>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</si>
  <si>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</si>
  <si>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</si>
  <si>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</si>
  <si>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</si>
  <si>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</si>
  <si>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</si>
  <si>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</si>
  <si>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</si>
  <si>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</si>
  <si>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</si>
  <si>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</si>
  <si>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</si>
  <si>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</si>
  <si>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</si>
  <si>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</si>
  <si>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</si>
  <si>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</si>
  <si>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</si>
  <si>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</si>
  <si>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</si>
  <si>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</si>
  <si>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</si>
  <si>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</si>
  <si>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</si>
  <si>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</si>
  <si>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</si>
  <si>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</si>
  <si>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</si>
  <si>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</si>
  <si>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</si>
  <si>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</si>
  <si>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</si>
  <si>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</si>
  <si>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</si>
  <si>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</si>
  <si>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</si>
  <si>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</si>
  <si>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</si>
  <si>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</si>
  <si>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</si>
  <si>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</si>
  <si>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</si>
  <si>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</si>
  <si>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</si>
  <si>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</si>
  <si>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</si>
  <si>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</si>
  <si>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</si>
  <si>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</si>
  <si>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</si>
  <si>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</si>
  <si>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</si>
  <si>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</si>
  <si>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</si>
  <si>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</si>
  <si>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</si>
  <si>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</si>
  <si>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</si>
  <si>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</si>
  <si>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</si>
  <si>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</si>
  <si>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</si>
  <si>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</si>
  <si>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</si>
  <si>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</si>
  <si>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</si>
  <si>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</si>
  <si>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</si>
  <si>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</si>
  <si>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</si>
  <si>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</si>
  <si>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</si>
  <si>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</si>
  <si>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</si>
  <si>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</si>
  <si>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</si>
  <si>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</si>
  <si>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</si>
  <si>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</si>
  <si>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</si>
  <si>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</si>
  <si>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</si>
  <si>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</si>
  <si>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</si>
  <si>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</si>
  <si>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</si>
  <si>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</si>
  <si>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</si>
  <si>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</si>
  <si>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</si>
  <si>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</si>
  <si>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</si>
  <si>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</si>
  <si>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</si>
  <si>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</si>
  <si>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</si>
  <si>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</si>
  <si>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</si>
  <si>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</si>
  <si>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</si>
  <si>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</si>
  <si>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</si>
  <si>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</si>
  <si>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</si>
  <si>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</si>
  <si>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</si>
  <si>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</si>
  <si>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</si>
  <si>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</si>
  <si>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</si>
  <si>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</si>
  <si>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</si>
  <si>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</si>
  <si>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</si>
  <si>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</si>
  <si>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</si>
  <si>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</si>
  <si>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</si>
  <si>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</si>
  <si>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</si>
  <si>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</si>
  <si>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</si>
  <si>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</si>
  <si>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</si>
  <si>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</si>
  <si>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</si>
  <si>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</si>
  <si>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</si>
  <si>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</si>
  <si>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</si>
  <si>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</si>
  <si>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</si>
  <si>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</si>
  <si>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</si>
  <si>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</si>
  <si>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</si>
  <si>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</si>
  <si>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</si>
  <si>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</si>
  <si>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</si>
  <si>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</si>
  <si>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</si>
  <si>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</si>
  <si>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</si>
  <si>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</si>
  <si>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</si>
  <si>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</si>
  <si>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</si>
  <si>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</si>
  <si>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</si>
  <si>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</si>
  <si>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</si>
  <si>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</si>
  <si>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</si>
  <si>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</si>
  <si>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</si>
  <si>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</si>
  <si>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</si>
  <si>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</si>
  <si>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</si>
  <si>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</si>
  <si>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</si>
  <si>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</si>
  <si>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</si>
  <si>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</si>
  <si>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</si>
  <si>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</si>
  <si>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</si>
  <si>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</si>
  <si>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</si>
  <si>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</si>
  <si>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</si>
  <si>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</si>
  <si>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</si>
  <si>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</si>
  <si>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</si>
  <si>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</si>
  <si>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</si>
  <si>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</si>
  <si>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</si>
  <si>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</si>
  <si>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</si>
  <si>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</si>
  <si>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</si>
  <si>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</si>
  <si>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</si>
  <si>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</si>
  <si>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</si>
  <si>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</si>
  <si>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</si>
  <si>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</si>
  <si>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</si>
  <si>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</si>
  <si>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</si>
  <si>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</si>
  <si>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</si>
  <si>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</si>
  <si>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</si>
  <si>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</si>
  <si>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</si>
  <si>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</si>
  <si>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</si>
  <si>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</si>
  <si>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</si>
  <si>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</si>
  <si>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</si>
  <si>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</si>
  <si>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</si>
  <si>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</si>
  <si>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</si>
  <si>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</si>
  <si>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</si>
  <si>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</si>
  <si>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</si>
  <si>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</si>
  <si>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</si>
  <si>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</si>
  <si>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</si>
  <si>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</si>
  <si>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</si>
  <si>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</si>
  <si>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</si>
  <si>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</si>
  <si>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</si>
  <si>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</si>
  <si>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</si>
  <si>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</si>
  <si>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</si>
  <si>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</si>
  <si>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</si>
  <si>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</si>
  <si>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</si>
  <si>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</si>
  <si>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</si>
  <si>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</si>
  <si>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</si>
  <si>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</si>
  <si>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</si>
  <si>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</si>
  <si>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</si>
  <si>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</si>
  <si>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</si>
  <si>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</si>
  <si>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</si>
  <si>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</si>
  <si>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</si>
  <si>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</si>
  <si>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</si>
  <si>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</si>
  <si>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</si>
  <si>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</si>
  <si>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</si>
  <si>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</si>
  <si>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</si>
  <si>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</si>
  <si>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</si>
  <si>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</si>
  <si>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</si>
  <si>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</si>
  <si>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</si>
  <si>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</si>
  <si>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</si>
  <si>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</si>
  <si>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</si>
  <si>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</si>
  <si>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</si>
  <si>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</si>
  <si>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</si>
  <si>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</si>
  <si>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</si>
  <si>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</si>
  <si>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</si>
  <si>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</si>
  <si>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</si>
  <si>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</si>
  <si>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</si>
  <si>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</si>
  <si>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</si>
  <si>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</si>
  <si>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</si>
  <si>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</si>
  <si>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</si>
  <si>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</si>
  <si>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</si>
  <si>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</si>
  <si>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</si>
  <si>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</si>
  <si>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</si>
  <si>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</si>
  <si>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</si>
  <si>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</si>
  <si>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</si>
  <si>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</si>
  <si>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</si>
  <si>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</si>
  <si>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</si>
  <si>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</si>
  <si>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</si>
  <si>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</si>
  <si>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</si>
  <si>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</si>
  <si>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</si>
  <si>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</si>
  <si>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</si>
  <si>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</si>
  <si>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</si>
  <si>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</si>
  <si>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</si>
  <si>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</si>
  <si>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</si>
  <si>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</si>
  <si>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</si>
  <si>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</si>
  <si>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</si>
  <si>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</si>
  <si>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</si>
  <si>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</si>
  <si>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</si>
  <si>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</si>
  <si>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</si>
  <si>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</si>
  <si>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</si>
  <si>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</si>
  <si>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</si>
  <si>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</si>
  <si>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</si>
  <si>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</si>
  <si>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</si>
  <si>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</si>
  <si>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</si>
  <si>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</si>
  <si>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</si>
  <si>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</si>
  <si>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</si>
  <si>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</si>
  <si>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</si>
  <si>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</si>
  <si>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</si>
  <si>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</si>
  <si>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</si>
  <si>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</si>
  <si>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</si>
  <si>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</si>
  <si>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</si>
  <si>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</si>
  <si>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</si>
  <si>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</si>
  <si>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</si>
  <si>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</si>
  <si>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</si>
  <si>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</si>
  <si>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</si>
  <si>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</si>
  <si>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</si>
  <si>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</si>
  <si>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</si>
  <si>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</si>
  <si>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</si>
  <si>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</si>
  <si>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</si>
  <si>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</si>
  <si>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</si>
  <si>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</si>
  <si>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</si>
  <si>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</si>
  <si>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</si>
  <si>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</si>
  <si>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</si>
  <si>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</si>
  <si>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</si>
  <si>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</si>
  <si>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</si>
  <si>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</si>
  <si>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</si>
  <si>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</si>
  <si>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</si>
  <si>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</si>
  <si>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</si>
  <si>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</si>
  <si>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</si>
  <si>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</si>
  <si>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</si>
  <si>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</si>
  <si>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</si>
  <si>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</si>
  <si>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</si>
  <si>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</si>
  <si>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</si>
  <si>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</si>
  <si>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</si>
  <si>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</si>
  <si>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</si>
  <si>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</si>
  <si>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</si>
  <si>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</si>
  <si>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</si>
  <si>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</si>
  <si>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</si>
  <si>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</si>
  <si>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</si>
  <si>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</si>
  <si>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</si>
  <si>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</si>
  <si>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</si>
  <si>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</si>
  <si>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</si>
  <si>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</si>
  <si>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</si>
  <si>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</si>
  <si>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</si>
  <si>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</si>
  <si>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</si>
  <si>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</si>
  <si>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</si>
  <si>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</si>
  <si>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</si>
  <si>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</si>
  <si>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</si>
  <si>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</si>
  <si>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</si>
  <si>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</si>
  <si>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</si>
  <si>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</si>
  <si>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</si>
  <si>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</si>
  <si>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</si>
  <si>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</si>
  <si>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</si>
  <si>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</si>
  <si>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</si>
  <si>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</si>
  <si>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</si>
  <si>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</si>
  <si>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</si>
  <si>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</si>
  <si>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</si>
  <si>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</si>
  <si>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</si>
  <si>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</si>
  <si>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</si>
  <si>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</si>
  <si>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</si>
  <si>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</si>
  <si>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</si>
  <si>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</si>
  <si>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</si>
  <si>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</si>
  <si>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</si>
  <si>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</si>
  <si>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</si>
  <si>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</si>
  <si>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</si>
  <si>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</si>
  <si>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</si>
  <si>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</si>
  <si>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</si>
  <si>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</si>
  <si>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</si>
  <si>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</si>
  <si>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</si>
  <si>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</si>
  <si>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</si>
  <si>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</si>
  <si>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</si>
  <si>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</si>
  <si>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</si>
  <si>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</si>
  <si>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</si>
  <si>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</si>
  <si>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</si>
  <si>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</si>
  <si>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</si>
  <si>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</si>
  <si>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</si>
  <si>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</si>
  <si>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</si>
  <si>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</si>
  <si>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</si>
  <si>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</si>
  <si>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</si>
  <si>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</si>
  <si>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</si>
  <si>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</si>
  <si>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</si>
  <si>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</si>
  <si>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</si>
  <si>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</si>
  <si>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</si>
  <si>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</si>
  <si>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</si>
  <si>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</si>
  <si>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</si>
  <si>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</si>
  <si>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</si>
  <si>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</si>
  <si>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</si>
  <si>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</si>
  <si>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</si>
  <si>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</si>
  <si>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</si>
  <si>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</si>
  <si>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</si>
  <si>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</si>
  <si>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</si>
  <si>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</si>
  <si>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</si>
  <si>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</si>
  <si>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</si>
  <si>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</si>
  <si>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</si>
  <si>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</si>
  <si>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</si>
  <si>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</si>
  <si>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</si>
  <si>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</si>
  <si>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</si>
  <si>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</si>
  <si>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</si>
  <si>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</si>
  <si>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</si>
  <si>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</si>
  <si>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</si>
  <si>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</si>
  <si>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</si>
  <si>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</si>
  <si>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</si>
  <si>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</si>
  <si>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</si>
  <si>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</si>
  <si>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</si>
  <si>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</si>
  <si>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</si>
  <si>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</si>
  <si>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</si>
  <si>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</si>
  <si>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</si>
  <si>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</si>
  <si>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</si>
  <si>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</si>
  <si>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</si>
  <si>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</si>
  <si>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</si>
  <si>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</si>
  <si>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</si>
  <si>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</si>
  <si>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</si>
  <si>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</si>
  <si>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</si>
  <si>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</si>
  <si>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</si>
  <si>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</si>
  <si>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</si>
  <si>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</si>
  <si>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</si>
  <si>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</si>
  <si>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</si>
  <si>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</si>
  <si>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</si>
  <si>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</si>
  <si>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</si>
  <si>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</si>
  <si>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</si>
  <si>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</si>
  <si>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</si>
  <si>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</si>
  <si>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</si>
  <si>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</si>
  <si>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</si>
  <si>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</si>
  <si>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</si>
  <si>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</si>
  <si>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</si>
  <si>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</si>
  <si>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</si>
  <si>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</si>
  <si>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</si>
  <si>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</si>
  <si>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</si>
  <si>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</si>
  <si>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</si>
  <si>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</si>
  <si>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</si>
  <si>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</si>
  <si>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</si>
  <si>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</si>
  <si>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</si>
  <si>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</si>
  <si>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</si>
  <si>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</si>
  <si>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</si>
  <si>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</si>
  <si>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</si>
  <si>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</si>
  <si>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</si>
  <si>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</si>
  <si>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</si>
  <si>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</si>
  <si>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</si>
  <si>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</si>
  <si>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</si>
  <si>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</si>
  <si>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</si>
  <si>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</si>
  <si>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</si>
  <si>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</si>
  <si>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</si>
  <si>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</si>
  <si>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</si>
  <si>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</si>
  <si>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</si>
  <si>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</si>
  <si>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</si>
  <si>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</si>
  <si>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</si>
  <si>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</si>
  <si>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</si>
  <si>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</si>
  <si>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</si>
  <si>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</si>
  <si>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</si>
  <si>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</si>
  <si>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</si>
  <si>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</si>
  <si>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</si>
  <si>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</si>
  <si>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</si>
  <si>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</si>
  <si>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</si>
  <si>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</si>
  <si>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</si>
  <si>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</si>
  <si>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</si>
  <si>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</si>
  <si>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</si>
  <si>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</si>
  <si>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</si>
  <si>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</si>
  <si>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</si>
  <si>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</si>
  <si>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</si>
  <si>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</si>
  <si>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</si>
  <si>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</si>
  <si>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</si>
  <si>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</si>
  <si>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</si>
  <si>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</si>
  <si>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</si>
  <si>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</si>
  <si>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</si>
  <si>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</si>
  <si>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</si>
  <si>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</si>
  <si>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</si>
  <si>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</si>
  <si>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</si>
  <si>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</si>
  <si>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</si>
  <si>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</si>
  <si>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</si>
  <si>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</si>
  <si>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</si>
  <si>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</si>
  <si>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</si>
  <si>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</si>
  <si>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</si>
  <si>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</si>
  <si>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</si>
  <si>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</si>
  <si>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</si>
  <si>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</si>
  <si>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</si>
  <si>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</si>
  <si>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</si>
  <si>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</si>
  <si>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</si>
  <si>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</si>
  <si>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</si>
  <si>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</si>
  <si>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</si>
  <si>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</si>
  <si>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</si>
  <si>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</si>
  <si>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</si>
  <si>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</si>
  <si>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</si>
  <si>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</si>
  <si>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</si>
  <si>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</si>
  <si>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</si>
  <si>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</si>
  <si>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</si>
  <si>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</si>
  <si>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</si>
  <si>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</si>
  <si>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</si>
  <si>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</si>
  <si>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</si>
  <si>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</si>
  <si>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</si>
  <si>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</si>
  <si>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</si>
  <si>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</si>
  <si>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</si>
  <si>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</si>
  <si>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</si>
  <si>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</si>
  <si>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</si>
  <si>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</si>
  <si>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</si>
  <si>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</si>
  <si>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</si>
  <si>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</si>
  <si>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</si>
  <si>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</si>
  <si>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</si>
  <si>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</si>
  <si>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</si>
  <si>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</si>
  <si>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</si>
  <si>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</si>
  <si>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</si>
  <si>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</si>
  <si>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</si>
  <si>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</si>
  <si>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</si>
  <si>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</si>
  <si>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</si>
  <si>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</si>
  <si>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</si>
  <si>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</si>
  <si>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</si>
  <si>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</si>
  <si>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</si>
  <si>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</si>
  <si>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</si>
  <si>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</si>
  <si>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</si>
  <si>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</si>
  <si>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</si>
  <si>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</si>
  <si>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</si>
  <si>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</si>
  <si>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</si>
  <si>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</si>
  <si>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</si>
  <si>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</si>
  <si>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</si>
  <si>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</si>
  <si>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</si>
  <si>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</si>
  <si>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</si>
  <si>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</si>
  <si>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</si>
  <si>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</si>
  <si>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</si>
  <si>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</si>
  <si>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</si>
  <si>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</si>
  <si>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</si>
  <si>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</si>
  <si>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</si>
  <si>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</si>
  <si>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</si>
  <si>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</si>
  <si>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</si>
  <si>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</si>
  <si>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</si>
  <si>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</si>
  <si>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</si>
  <si>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</si>
  <si>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</si>
  <si>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</si>
  <si>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</si>
  <si>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</si>
  <si>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</si>
  <si>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</si>
  <si>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</si>
  <si>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</si>
  <si>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</si>
  <si>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</si>
  <si>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</si>
  <si>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</si>
  <si>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</si>
  <si>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</si>
  <si>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</si>
  <si>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</si>
  <si>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</si>
  <si>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</si>
  <si>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</si>
  <si>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</si>
  <si>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</si>
  <si>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</si>
  <si>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</si>
  <si>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</si>
  <si>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</si>
  <si>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</si>
  <si>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</si>
  <si>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</si>
  <si>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</si>
  <si>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</si>
  <si>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</si>
  <si>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</si>
  <si>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</si>
  <si>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</si>
  <si>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</si>
  <si>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</si>
  <si>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</si>
  <si>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</si>
  <si>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</si>
  <si>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</si>
  <si>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</si>
  <si>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</si>
  <si>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</si>
  <si>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</si>
  <si>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</si>
  <si>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</si>
  <si>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</si>
  <si>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</si>
  <si>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</si>
  <si>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</si>
  <si>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</si>
  <si>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</si>
  <si>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</si>
  <si>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</si>
  <si>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</si>
  <si>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</si>
  <si>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</si>
  <si>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</si>
  <si>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</si>
  <si>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</si>
  <si>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</si>
  <si>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</si>
  <si>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</si>
  <si>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</si>
  <si>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</si>
  <si>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</si>
  <si>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</si>
  <si>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</si>
  <si>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</si>
  <si>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</si>
  <si>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</si>
  <si>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</si>
  <si>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</si>
  <si>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</si>
  <si>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</si>
  <si>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</si>
  <si>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</si>
  <si>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</si>
  <si>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</si>
  <si>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</si>
  <si>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</si>
  <si>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</si>
  <si>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</si>
  <si>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</si>
  <si>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</si>
  <si>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</si>
  <si>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</si>
  <si>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</si>
  <si>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</si>
  <si>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</si>
  <si>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</si>
  <si>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</si>
  <si>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</si>
  <si>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</si>
  <si>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</si>
  <si>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</si>
  <si>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</si>
  <si>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</si>
  <si>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</si>
  <si>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</si>
  <si>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</si>
  <si>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</si>
  <si>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</si>
  <si>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</si>
  <si>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</si>
  <si>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</si>
  <si>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</si>
  <si>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</si>
  <si>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</si>
  <si>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</si>
  <si>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</si>
  <si>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</si>
  <si>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</si>
  <si>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</si>
  <si>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</si>
  <si>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</si>
  <si>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</si>
  <si>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</si>
  <si>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</si>
  <si>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</si>
  <si>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</si>
  <si>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</si>
  <si>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</si>
  <si>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</si>
  <si>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</si>
  <si>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</si>
  <si>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</si>
  <si>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</si>
  <si>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</si>
  <si>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</si>
  <si>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</si>
  <si>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</si>
  <si>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</si>
  <si>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</si>
  <si>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</si>
  <si>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</si>
  <si>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</si>
  <si>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</si>
  <si>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</si>
  <si>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</si>
  <si>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</si>
  <si>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</si>
  <si>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</si>
  <si>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</si>
  <si>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</si>
  <si>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</si>
  <si>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</si>
  <si>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</si>
  <si>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</si>
  <si>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</si>
  <si>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</si>
  <si>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</si>
  <si>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</si>
  <si>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</si>
  <si>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</si>
  <si>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</si>
  <si>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</si>
  <si>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</si>
  <si>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</si>
  <si>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</si>
  <si>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</si>
  <si>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</si>
  <si>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</si>
  <si>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</si>
  <si>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</si>
  <si>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</si>
  <si>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</si>
  <si>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</si>
  <si>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</si>
  <si>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</si>
  <si>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</si>
  <si>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</si>
  <si>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</si>
  <si>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</si>
  <si>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</si>
  <si>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</si>
  <si>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</si>
  <si>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</si>
  <si>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</si>
  <si>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</si>
  <si>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</si>
  <si>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</si>
  <si>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</si>
  <si>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</si>
  <si>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</si>
  <si>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</si>
  <si>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</si>
  <si>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</si>
  <si>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</si>
  <si>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</si>
  <si>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</si>
  <si>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</si>
  <si>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</si>
  <si>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</si>
  <si>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</si>
  <si>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</si>
  <si>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</si>
  <si>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</si>
  <si>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</si>
  <si>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</si>
  <si>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</si>
  <si>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</si>
  <si>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</si>
  <si>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</si>
  <si>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</si>
  <si>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</si>
  <si>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</si>
  <si>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</si>
  <si>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</si>
  <si>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</si>
  <si>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</si>
  <si>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</si>
  <si>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</si>
  <si>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</si>
  <si>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</si>
  <si>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</si>
  <si>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</si>
  <si>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</si>
  <si>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</si>
  <si>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</si>
  <si>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</si>
  <si>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</si>
  <si>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</si>
  <si>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</si>
  <si>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</si>
  <si>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</si>
  <si>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</si>
  <si>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</si>
  <si>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</si>
  <si>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</si>
  <si>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</si>
  <si>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</si>
  <si>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</si>
  <si>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</si>
  <si>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</si>
  <si>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</si>
  <si>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</si>
  <si>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</si>
  <si>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</si>
  <si>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</si>
  <si>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</si>
  <si>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</si>
  <si>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</si>
  <si>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</si>
  <si>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</si>
  <si>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</si>
  <si>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</si>
  <si>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</si>
  <si>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</si>
  <si>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</si>
  <si>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</si>
  <si>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</si>
  <si>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</si>
  <si>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</si>
  <si>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</si>
  <si>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</si>
  <si>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</si>
  <si>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</si>
  <si>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</si>
  <si>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</si>
  <si>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</si>
  <si>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</si>
  <si>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</si>
  <si>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</si>
  <si>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</si>
  <si>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</si>
  <si>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</si>
  <si>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</si>
  <si>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</si>
  <si>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</si>
  <si>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</si>
  <si>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</si>
  <si>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</si>
  <si>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</si>
  <si>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</si>
  <si>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</si>
  <si>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</si>
  <si>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</si>
  <si>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</si>
  <si>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</si>
  <si>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</si>
  <si>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</si>
  <si>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</si>
  <si>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</si>
  <si>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</si>
  <si>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</si>
  <si>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</si>
  <si>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</si>
  <si>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</si>
  <si>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</si>
  <si>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</si>
  <si>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</si>
  <si>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</si>
  <si>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</si>
  <si>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</si>
  <si>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</si>
  <si>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</si>
  <si>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</si>
  <si>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</si>
  <si>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</si>
  <si>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</si>
  <si>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</si>
  <si>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</si>
  <si>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</si>
  <si>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</si>
  <si>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</si>
  <si>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</si>
  <si>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</si>
  <si>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</si>
  <si>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</si>
  <si>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</si>
  <si>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</si>
  <si>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</si>
  <si>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</si>
  <si>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</si>
  <si>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</si>
  <si>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</si>
  <si>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</si>
  <si>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</si>
  <si>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</si>
  <si>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</si>
  <si>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</si>
  <si>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</si>
  <si>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</si>
  <si>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</si>
  <si>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</si>
  <si>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</si>
  <si>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</si>
  <si>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</si>
  <si>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</si>
  <si>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</si>
  <si>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</si>
  <si>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</si>
  <si>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</si>
  <si>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</si>
  <si>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</si>
  <si>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</si>
  <si>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</si>
  <si>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</si>
  <si>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</si>
  <si>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</si>
  <si>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</si>
  <si>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</si>
  <si>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</si>
  <si>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</si>
  <si>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</si>
  <si>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</si>
  <si>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</si>
  <si>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</si>
  <si>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</si>
  <si>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</si>
  <si>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</si>
  <si>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</si>
  <si>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</si>
  <si>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</si>
  <si>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</si>
  <si>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</si>
  <si>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</si>
  <si>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</si>
  <si>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</si>
  <si>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</si>
  <si>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</si>
  <si>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</si>
  <si>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</si>
  <si>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</si>
  <si>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</si>
  <si>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</si>
  <si>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</si>
  <si>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</si>
  <si>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</si>
  <si>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</si>
  <si>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</si>
  <si>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</si>
  <si>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</si>
  <si>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</si>
  <si>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</si>
  <si>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</si>
  <si>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</si>
  <si>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</si>
  <si>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</si>
  <si>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</si>
  <si>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</si>
  <si>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</si>
  <si>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</si>
  <si>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</si>
  <si>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</si>
  <si>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</si>
  <si>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</si>
  <si>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</si>
  <si>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</si>
  <si>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</si>
  <si>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</si>
  <si>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</si>
  <si>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</si>
  <si>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</si>
  <si>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</si>
  <si>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</si>
  <si>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</si>
  <si>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</si>
  <si>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</si>
  <si>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</si>
  <si>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</si>
  <si>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</si>
  <si>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</si>
  <si>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</si>
  <si>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</si>
  <si>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</si>
  <si>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</si>
  <si>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</si>
  <si>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</si>
  <si>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</si>
  <si>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</si>
  <si>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</si>
  <si>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</si>
  <si>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</si>
  <si>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</si>
  <si>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</si>
  <si>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</si>
  <si>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</si>
  <si>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</si>
  <si>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</si>
  <si>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</si>
  <si>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</si>
  <si>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</si>
  <si>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</si>
  <si>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</si>
  <si>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</si>
  <si>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</si>
  <si>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</si>
  <si>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</si>
  <si>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</si>
  <si>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</si>
  <si>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</si>
  <si>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</si>
  <si>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</si>
  <si>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</si>
  <si>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</si>
  <si>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</si>
  <si>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</si>
  <si>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</si>
  <si>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</si>
  <si>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</si>
  <si>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</si>
  <si>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</si>
  <si>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</si>
  <si>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</si>
  <si>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</si>
  <si>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</si>
  <si>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</si>
  <si>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</si>
  <si>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</si>
  <si>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</si>
  <si>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</si>
  <si>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</si>
  <si>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</si>
  <si>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</si>
  <si>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</si>
  <si>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</si>
  <si>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</si>
  <si>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</si>
  <si>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</si>
  <si>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</si>
  <si>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</si>
  <si>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</si>
  <si>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</si>
  <si>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</si>
  <si>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</si>
  <si>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</si>
  <si>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</si>
  <si>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</si>
  <si>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</si>
  <si>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</si>
  <si>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</si>
  <si>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</si>
  <si>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</si>
  <si>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</si>
  <si>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</si>
  <si>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</si>
  <si>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</si>
  <si>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</si>
  <si>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</si>
  <si>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</si>
  <si>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</si>
  <si>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</si>
  <si>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</si>
  <si>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</si>
  <si>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</si>
  <si>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</si>
  <si>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</si>
  <si>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</si>
  <si>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</si>
  <si>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</si>
  <si>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</si>
  <si>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</si>
  <si>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</si>
  <si>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</si>
  <si>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</si>
  <si>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</si>
  <si>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</si>
  <si>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</si>
  <si>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</si>
  <si>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</si>
  <si>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</si>
  <si>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</si>
  <si>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</si>
  <si>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</si>
  <si>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</si>
  <si>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</si>
  <si>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</si>
  <si>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</si>
  <si>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</si>
  <si>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</si>
  <si>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</si>
  <si>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</si>
  <si>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</si>
  <si>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</si>
  <si>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</si>
  <si>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</si>
  <si>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</si>
  <si>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</si>
  <si>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</si>
  <si>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</si>
  <si>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</si>
  <si>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</si>
  <si>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</si>
  <si>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</si>
  <si>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</si>
  <si>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</si>
  <si>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</si>
  <si>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</si>
  <si>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</si>
  <si>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</si>
  <si>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</si>
  <si>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</si>
  <si>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</si>
  <si>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</si>
  <si>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</si>
  <si>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</si>
  <si>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</si>
  <si>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</si>
  <si>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</si>
  <si>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</si>
  <si>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</si>
  <si>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</si>
  <si>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</si>
  <si>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</si>
  <si>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</si>
  <si>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</si>
  <si>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</si>
  <si>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</si>
  <si>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</si>
  <si>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</si>
  <si>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</si>
  <si>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</si>
  <si>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</si>
  <si>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</si>
  <si>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</si>
  <si>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</si>
  <si>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</si>
  <si>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</si>
  <si>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</si>
  <si>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</si>
  <si>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</si>
  <si>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</si>
  <si>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</si>
  <si>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</si>
  <si>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</si>
  <si>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</si>
  <si>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</si>
  <si>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</si>
  <si>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</si>
  <si>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</si>
  <si>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</si>
  <si>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</si>
  <si>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</si>
  <si>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</si>
  <si>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</si>
  <si>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</si>
  <si>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</si>
  <si>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</si>
  <si>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</si>
  <si>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</si>
  <si>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</si>
  <si>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</si>
  <si>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</si>
  <si>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</si>
  <si>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</si>
  <si>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</si>
  <si>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</si>
  <si>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</si>
  <si>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</si>
  <si>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</si>
  <si>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</si>
  <si>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</si>
  <si>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</si>
  <si>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</si>
  <si>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</si>
  <si>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</si>
  <si>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</si>
  <si>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</si>
  <si>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</si>
  <si>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</si>
  <si>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</si>
  <si>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</si>
  <si>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</si>
  <si>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</si>
  <si>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</si>
  <si>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</si>
  <si>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</si>
  <si>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</si>
  <si>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</si>
  <si>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</si>
  <si>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</si>
  <si>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</si>
  <si>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</si>
  <si>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</si>
  <si>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</si>
  <si>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</si>
  <si>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</si>
  <si>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</si>
  <si>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</si>
  <si>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</si>
  <si>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</si>
  <si>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</si>
  <si>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</si>
  <si>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</si>
  <si>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</si>
  <si>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</si>
  <si>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</si>
  <si>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</si>
  <si>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</si>
  <si>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</si>
  <si>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</si>
  <si>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</si>
  <si>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</si>
  <si>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</si>
  <si>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</si>
  <si>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</si>
  <si>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</si>
  <si>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</si>
  <si>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</si>
  <si>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</si>
  <si>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</si>
  <si>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</si>
  <si>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</si>
  <si>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</si>
  <si>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</si>
  <si>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</si>
  <si>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</si>
  <si>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</si>
  <si>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</si>
  <si>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</si>
  <si>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</si>
  <si>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</si>
  <si>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</si>
  <si>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</si>
  <si>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</si>
  <si>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</si>
  <si>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</si>
  <si>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</si>
  <si>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</si>
  <si>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</si>
  <si>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</si>
  <si>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</si>
  <si>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</si>
  <si>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</si>
  <si>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</si>
  <si>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</si>
  <si>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</si>
  <si>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</si>
  <si>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</si>
  <si>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</si>
  <si>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</si>
  <si>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</si>
  <si>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</si>
  <si>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</si>
  <si>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</si>
  <si>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</si>
  <si>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</si>
  <si>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</si>
  <si>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</si>
  <si>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</si>
  <si>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</si>
  <si>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</si>
  <si>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</si>
  <si>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</si>
  <si>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</si>
  <si>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</si>
  <si>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</si>
  <si>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</si>
  <si>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</si>
  <si>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</si>
  <si>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</si>
  <si>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</si>
  <si>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</si>
  <si>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</si>
  <si>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</si>
  <si>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</si>
  <si>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</si>
  <si>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</si>
  <si>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</si>
  <si>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</si>
  <si>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</si>
  <si>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</si>
  <si>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</si>
  <si>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</si>
  <si>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</si>
  <si>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</si>
  <si>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</si>
  <si>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</si>
  <si>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</si>
  <si>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</si>
  <si>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</si>
  <si>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</si>
  <si>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</si>
  <si>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</si>
  <si>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</si>
  <si>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</si>
  <si>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</si>
  <si>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</si>
  <si>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</si>
  <si>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</si>
  <si>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</si>
  <si>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</si>
  <si>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</si>
  <si>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</si>
  <si>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</si>
  <si>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</si>
  <si>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</si>
  <si>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</si>
  <si>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</si>
  <si>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</si>
  <si>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</si>
  <si>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</si>
  <si>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</si>
  <si>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</si>
  <si>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</si>
  <si>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</si>
  <si>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</si>
  <si>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</si>
  <si>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</si>
  <si>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</si>
  <si>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</si>
  <si>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</si>
  <si>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</si>
  <si>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</si>
  <si>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</si>
  <si>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</si>
  <si>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</si>
  <si>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</si>
  <si>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</si>
  <si>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</si>
  <si>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</si>
  <si>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</si>
  <si>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</si>
  <si>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</si>
  <si>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</si>
  <si>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</si>
  <si>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</si>
  <si>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</si>
  <si>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</si>
  <si>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</si>
  <si>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</si>
  <si>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</si>
  <si>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</si>
  <si>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</si>
  <si>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</si>
  <si>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</si>
  <si>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</si>
  <si>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</si>
  <si>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</si>
  <si>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</si>
  <si>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</si>
  <si>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</si>
  <si>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</si>
  <si>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</si>
  <si>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</si>
  <si>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</si>
  <si>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</si>
  <si>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</si>
  <si>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</si>
  <si>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</si>
  <si>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</si>
  <si>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</si>
  <si>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</si>
  <si>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</si>
  <si>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</si>
  <si>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</si>
  <si>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</si>
  <si>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</si>
  <si>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</si>
  <si>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</si>
  <si>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</si>
  <si>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</si>
  <si>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</si>
  <si>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</si>
  <si>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</si>
  <si>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</si>
  <si>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</si>
  <si>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</si>
  <si>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</si>
  <si>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</si>
  <si>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</si>
  <si>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</si>
  <si>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</si>
  <si>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</si>
  <si>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</si>
  <si>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</si>
  <si>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</si>
  <si>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</si>
  <si>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</si>
  <si>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</si>
  <si>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</si>
  <si>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</si>
  <si>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</si>
  <si>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</si>
  <si>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</si>
  <si>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</si>
  <si>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</si>
  <si>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</si>
  <si>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</si>
  <si>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</si>
  <si>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</si>
  <si>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</si>
  <si>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</si>
  <si>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</si>
  <si>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</si>
  <si>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</si>
  <si>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</si>
  <si>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</si>
  <si>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</si>
  <si>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</si>
  <si>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</si>
  <si>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</si>
  <si>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</si>
  <si>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</si>
  <si>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</si>
  <si>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</si>
  <si>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</si>
  <si>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</si>
  <si>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</si>
  <si>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</si>
  <si>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</si>
  <si>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</si>
  <si>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</si>
  <si>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</si>
  <si>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</si>
  <si>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</si>
  <si>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</si>
  <si>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</si>
  <si>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</si>
  <si>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</si>
  <si>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</si>
  <si>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</si>
  <si>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</si>
  <si>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</si>
  <si>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</si>
  <si>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</si>
  <si>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</si>
  <si>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</si>
  <si>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</si>
  <si>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</si>
  <si>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</si>
  <si>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</si>
  <si>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</si>
  <si>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</si>
  <si>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</si>
  <si>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</si>
  <si>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</si>
  <si>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</si>
  <si>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</si>
  <si>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</si>
  <si>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</si>
  <si>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</si>
  <si>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</si>
  <si>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</si>
  <si>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</si>
  <si>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</si>
  <si>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</si>
  <si>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</si>
  <si>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</si>
  <si>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</si>
  <si>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</si>
  <si>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</si>
  <si>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</si>
  <si>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</si>
  <si>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</si>
  <si>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</si>
  <si>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</si>
  <si>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</si>
  <si>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</si>
  <si>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</si>
  <si>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</si>
  <si>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</si>
  <si>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</si>
  <si>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</si>
  <si>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</si>
  <si>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</si>
  <si>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</si>
  <si>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</si>
  <si>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</si>
  <si>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</si>
  <si>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</si>
  <si>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</si>
  <si>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</si>
  <si>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</si>
  <si>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</si>
  <si>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</si>
  <si>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</si>
  <si>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</si>
  <si>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</si>
  <si>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</si>
  <si>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</si>
  <si>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</si>
  <si>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</si>
  <si>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</si>
  <si>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</si>
  <si>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</si>
  <si>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</si>
  <si>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</si>
  <si>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</si>
  <si>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</si>
  <si>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</si>
  <si>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</si>
  <si>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</si>
  <si>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</si>
  <si>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</si>
  <si>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</si>
  <si>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</si>
  <si>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</si>
  <si>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</si>
  <si>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</si>
  <si>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</si>
  <si>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</si>
  <si>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</si>
  <si>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</si>
  <si>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</si>
  <si>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</si>
  <si>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</si>
  <si>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</si>
  <si>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</si>
  <si>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</si>
  <si>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</si>
  <si>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</si>
  <si>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</si>
  <si>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</si>
  <si>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</si>
  <si>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</si>
  <si>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</si>
  <si>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</si>
  <si>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</si>
  <si>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</si>
  <si>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</si>
  <si>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</si>
  <si>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</si>
  <si>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</si>
  <si>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</si>
  <si>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</si>
  <si>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</si>
  <si>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</si>
  <si>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</si>
  <si>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</si>
  <si>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</si>
  <si>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</si>
  <si>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</si>
  <si>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</si>
  <si>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</si>
  <si>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</si>
  <si>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</si>
  <si>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</si>
  <si>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</si>
  <si>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</si>
  <si>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</si>
  <si>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</si>
  <si>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</si>
  <si>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</si>
  <si>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</si>
  <si>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</si>
  <si>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</si>
  <si>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</si>
  <si>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</si>
  <si>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</si>
  <si>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</si>
  <si>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</si>
  <si>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</si>
  <si>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</si>
  <si>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</si>
  <si>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</si>
  <si>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</si>
  <si>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</si>
  <si>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</si>
  <si>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</si>
  <si>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</si>
  <si>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</si>
  <si>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</si>
  <si>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</si>
  <si>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</si>
  <si>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</si>
  <si>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</si>
  <si>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</si>
  <si>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</si>
  <si>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</si>
  <si>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</si>
  <si>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</si>
  <si>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</si>
  <si>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</si>
  <si>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</si>
  <si>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</si>
  <si>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</si>
  <si>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</si>
  <si>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</si>
  <si>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</si>
  <si>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</si>
  <si>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</si>
  <si>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</si>
  <si>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</si>
  <si>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</si>
  <si>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</si>
  <si>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</si>
  <si>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</si>
  <si>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</si>
  <si>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</si>
  <si>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</si>
  <si>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</si>
  <si>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</si>
  <si>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</si>
  <si>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</si>
  <si>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</si>
  <si>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</si>
  <si>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</si>
  <si>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</si>
  <si>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</si>
  <si>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</si>
  <si>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</si>
  <si>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</si>
  <si>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</si>
  <si>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</si>
  <si>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</si>
  <si>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</si>
  <si>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</si>
  <si>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</si>
  <si>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</si>
  <si>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</si>
  <si>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</si>
  <si>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</si>
  <si>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</si>
  <si>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</si>
  <si>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</si>
  <si>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</si>
  <si>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</si>
  <si>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</si>
  <si>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</si>
  <si>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</si>
  <si>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</si>
  <si>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</si>
  <si>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</si>
  <si>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</si>
  <si>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</si>
  <si>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</si>
  <si>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</si>
  <si>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</si>
  <si>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</si>
  <si>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</si>
  <si>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</si>
  <si>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</si>
  <si>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</si>
  <si>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</si>
  <si>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</si>
  <si>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</si>
  <si>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</si>
  <si>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</si>
  <si>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</si>
  <si>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</si>
  <si>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</si>
  <si>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</si>
  <si>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</si>
  <si>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</si>
  <si>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</si>
  <si>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</si>
  <si>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</si>
  <si>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</si>
  <si>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</si>
  <si>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</si>
  <si>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</si>
  <si>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</si>
  <si>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</si>
  <si>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</si>
  <si>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</si>
  <si>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</si>
  <si>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</si>
  <si>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</si>
  <si>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</si>
  <si>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</si>
  <si>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</si>
  <si>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</si>
  <si>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</si>
  <si>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</si>
  <si>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</si>
  <si>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</si>
  <si>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</si>
  <si>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</si>
  <si>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</si>
  <si>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</si>
  <si>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</si>
  <si>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</si>
  <si>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</si>
  <si>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</si>
  <si>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</si>
  <si>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</si>
  <si>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</si>
  <si>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</si>
  <si>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</si>
  <si>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</si>
  <si>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</si>
  <si>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</si>
  <si>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</si>
  <si>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</si>
  <si>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</si>
  <si>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</si>
  <si>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</si>
  <si>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</si>
  <si>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</si>
  <si>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</si>
  <si>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</si>
  <si>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</si>
  <si>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</si>
  <si>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</si>
  <si>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</si>
  <si>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</si>
  <si>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</si>
  <si>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</si>
  <si>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</si>
  <si>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</si>
  <si>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</si>
  <si>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</si>
  <si>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</si>
  <si>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</si>
  <si>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</si>
  <si>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</si>
  <si>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</si>
  <si>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</si>
  <si>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</si>
  <si>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</si>
  <si>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</si>
  <si>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</si>
  <si>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</si>
  <si>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</si>
  <si>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</si>
  <si>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</si>
  <si>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</si>
  <si>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</si>
  <si>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</si>
  <si>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</si>
  <si>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</si>
  <si>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</si>
  <si>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</si>
  <si>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</si>
  <si>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</si>
  <si>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</si>
  <si>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</si>
  <si>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</si>
  <si>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</si>
  <si>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</si>
  <si>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</si>
  <si>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</si>
  <si>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</si>
  <si>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</si>
  <si>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</si>
  <si>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</si>
  <si>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</si>
  <si>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</si>
  <si>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</si>
  <si>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</si>
  <si>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</si>
  <si>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</si>
  <si>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</si>
  <si>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</si>
  <si>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</si>
  <si>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</si>
  <si>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</si>
  <si>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</si>
  <si>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</si>
  <si>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</si>
  <si>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</si>
  <si>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</si>
  <si>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</si>
  <si>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</si>
  <si>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</si>
  <si>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</si>
  <si>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</si>
  <si>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</si>
  <si>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</si>
  <si>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</si>
  <si>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</si>
  <si>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</si>
  <si>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</si>
  <si>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</si>
  <si>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</si>
  <si>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</si>
  <si>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</si>
  <si>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</si>
  <si>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</si>
  <si>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</si>
  <si>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</si>
  <si>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</si>
  <si>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</si>
  <si>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</si>
  <si>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</si>
  <si>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</si>
  <si>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</si>
  <si>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</si>
  <si>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</si>
  <si>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</si>
  <si>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</si>
  <si>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</si>
  <si>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</si>
  <si>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</si>
  <si>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</si>
  <si>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</si>
  <si>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</si>
  <si>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</si>
  <si>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</si>
  <si>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</si>
  <si>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</si>
  <si>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</si>
  <si>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</si>
  <si>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</si>
  <si>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</si>
  <si>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</si>
  <si>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</si>
  <si>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</si>
  <si>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</si>
  <si>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</si>
  <si>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</si>
  <si>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</si>
  <si>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</si>
  <si>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</si>
  <si>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</si>
  <si>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</si>
  <si>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</si>
  <si>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</si>
  <si>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</si>
  <si>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</si>
  <si>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</si>
  <si>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</si>
  <si>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</si>
  <si>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</si>
  <si>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</si>
  <si>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</si>
  <si>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</si>
  <si>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</si>
  <si>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</si>
  <si>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</si>
  <si>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</si>
  <si>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</si>
  <si>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</si>
  <si>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</si>
  <si>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</si>
  <si>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</si>
  <si>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</si>
  <si>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</si>
  <si>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</si>
  <si>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</si>
  <si>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</si>
  <si>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</si>
  <si>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</si>
  <si>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</si>
  <si>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</si>
  <si>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</si>
  <si>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</si>
  <si>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</si>
  <si>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</si>
  <si>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</si>
  <si>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</si>
  <si>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</si>
  <si>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</si>
  <si>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</si>
  <si>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</si>
  <si>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</si>
  <si>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</si>
  <si>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</si>
  <si>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</si>
  <si>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</si>
  <si>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</si>
  <si>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</si>
  <si>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</si>
  <si>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</si>
  <si>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</si>
  <si>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</si>
  <si>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</si>
  <si>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</si>
  <si>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</si>
  <si>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</si>
  <si>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</si>
  <si>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</si>
  <si>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</si>
  <si>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</si>
  <si>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</si>
  <si>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</si>
  <si>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</si>
  <si>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</si>
  <si>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</si>
  <si>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</si>
  <si>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</si>
  <si>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</si>
  <si>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</si>
  <si>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</si>
  <si>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</si>
  <si>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</si>
  <si>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</si>
  <si>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</si>
  <si>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</si>
  <si>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</si>
  <si>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</si>
  <si>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</si>
  <si>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</si>
  <si>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</si>
  <si>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</si>
  <si>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</si>
  <si>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</si>
  <si>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</si>
  <si>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</si>
  <si>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</si>
  <si>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</si>
  <si>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</si>
  <si>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</si>
  <si>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</si>
  <si>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</si>
  <si>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</si>
  <si>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</si>
  <si>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</si>
  <si>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</si>
  <si>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</si>
  <si>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</si>
  <si>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</si>
  <si>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</si>
  <si>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</si>
  <si>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</si>
  <si>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</si>
  <si>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</si>
  <si>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</si>
  <si>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</si>
  <si>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</si>
  <si>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</si>
  <si>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</si>
  <si>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</si>
  <si>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</si>
  <si>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</si>
  <si>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</si>
  <si>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</si>
  <si>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</si>
  <si>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</si>
  <si>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</si>
  <si>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</si>
  <si>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</si>
  <si>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</si>
  <si>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</si>
  <si>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</si>
  <si>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</si>
  <si>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</si>
  <si>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</si>
  <si>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</si>
  <si>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</si>
  <si>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</si>
  <si>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</si>
  <si>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</si>
  <si>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</si>
  <si>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</si>
  <si>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</si>
  <si>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</si>
  <si>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</si>
  <si>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</si>
  <si>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</si>
  <si>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</si>
  <si>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</si>
  <si>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</si>
  <si>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</si>
  <si>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</si>
  <si>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</si>
  <si>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</si>
  <si>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</si>
  <si>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</si>
  <si>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</si>
  <si>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</si>
  <si>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</si>
  <si>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</si>
  <si>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</si>
  <si>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</si>
  <si>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</si>
  <si>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</si>
  <si>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</si>
  <si>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</si>
  <si>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</si>
  <si>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</si>
  <si>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</si>
  <si>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</si>
  <si>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</si>
  <si>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</si>
  <si>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</si>
  <si>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</si>
  <si>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</si>
  <si>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</si>
  <si>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</si>
  <si>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</si>
  <si>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</si>
  <si>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</si>
  <si>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</si>
  <si>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</si>
  <si>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</si>
  <si>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</si>
  <si>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</si>
  <si>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</si>
  <si>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</si>
  <si>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</si>
  <si>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</si>
  <si>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</si>
  <si>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</si>
  <si>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</si>
  <si>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</si>
  <si>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</si>
  <si>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</si>
  <si>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</si>
  <si>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</si>
  <si>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</si>
  <si>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</si>
  <si>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</si>
  <si>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</si>
  <si>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</si>
  <si>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</si>
  <si>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</si>
  <si>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</si>
  <si>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</si>
  <si>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</si>
  <si>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</si>
  <si>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</si>
  <si>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</si>
  <si>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</si>
  <si>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</si>
  <si>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</si>
  <si>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</si>
  <si>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</si>
  <si>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</si>
  <si>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</si>
  <si>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</si>
  <si>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</si>
  <si>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</si>
  <si>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</si>
  <si>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</si>
  <si>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</si>
  <si>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</si>
  <si>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</si>
  <si>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</si>
  <si>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</si>
  <si>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</si>
  <si>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</si>
  <si>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</si>
  <si>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</si>
  <si>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</si>
  <si>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</si>
  <si>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</si>
  <si>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</si>
  <si>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</si>
  <si>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</si>
  <si>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</si>
  <si>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</si>
  <si>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</si>
  <si>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</si>
  <si>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</si>
  <si>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</si>
  <si>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</si>
  <si>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</si>
  <si>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</si>
  <si>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</si>
  <si>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</si>
  <si>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</si>
  <si>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</si>
  <si>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</si>
  <si>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</si>
  <si>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</si>
  <si>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</si>
  <si>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</si>
  <si>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</si>
  <si>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</si>
  <si>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</si>
  <si>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</si>
  <si>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</si>
  <si>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</si>
  <si>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</si>
  <si>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</si>
  <si>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</si>
  <si>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</si>
  <si>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</si>
  <si>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</si>
  <si>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</si>
  <si>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</si>
  <si>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</si>
  <si>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</si>
  <si>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</si>
  <si>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</si>
  <si>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</si>
  <si>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</si>
  <si>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</si>
  <si>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</si>
  <si>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</si>
  <si>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</si>
  <si>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</si>
  <si>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</si>
  <si>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</si>
  <si>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</si>
  <si>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</si>
  <si>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</si>
  <si>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</si>
  <si>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</si>
  <si>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</si>
  <si>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</si>
  <si>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</si>
  <si>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</si>
  <si>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</si>
  <si>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</si>
  <si>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</si>
  <si>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</si>
  <si>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</si>
  <si>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</si>
  <si>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</si>
  <si>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</si>
  <si>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</si>
  <si>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</si>
  <si>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</si>
  <si>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</si>
  <si>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</si>
  <si>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</si>
  <si>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</si>
  <si>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</si>
  <si>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</si>
  <si>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</si>
  <si>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</si>
  <si>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</si>
  <si>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</si>
  <si>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</si>
  <si>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</si>
  <si>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</si>
  <si>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</si>
  <si>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</si>
  <si>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</si>
  <si>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</si>
  <si>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</si>
  <si>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</si>
  <si>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</si>
  <si>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</si>
  <si>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</si>
  <si>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</si>
  <si>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</si>
  <si>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</si>
  <si>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</si>
  <si>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</si>
  <si>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</si>
  <si>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</si>
  <si>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</si>
  <si>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</si>
  <si>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</si>
  <si>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</si>
  <si>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</si>
  <si>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</si>
  <si>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</si>
  <si>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</si>
  <si>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</si>
  <si>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</si>
  <si>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</si>
  <si>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</si>
  <si>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</si>
  <si>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</si>
  <si>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</si>
  <si>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</si>
  <si>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</si>
  <si>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</si>
  <si>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</si>
  <si>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</si>
  <si>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</si>
  <si>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</si>
  <si>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</si>
  <si>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</si>
  <si>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</si>
  <si>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</si>
  <si>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</si>
  <si>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</si>
  <si>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</si>
  <si>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</si>
  <si>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</si>
  <si>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</si>
  <si>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</si>
  <si>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</si>
  <si>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</si>
  <si>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</si>
  <si>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</si>
  <si>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</si>
  <si>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</si>
  <si>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</si>
  <si>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</si>
  <si>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</si>
  <si>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</si>
  <si>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</si>
  <si>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</si>
  <si>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</si>
  <si>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</si>
  <si>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</si>
  <si>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</si>
  <si>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</si>
  <si>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</si>
  <si>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</si>
  <si>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</si>
  <si>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</si>
  <si>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</si>
  <si>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</si>
  <si>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</si>
  <si>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</si>
  <si>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</si>
  <si>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</si>
  <si>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</si>
  <si>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</si>
  <si>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</si>
  <si>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</si>
  <si>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</si>
  <si>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</si>
  <si>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</si>
  <si>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</si>
  <si>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</si>
  <si>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</si>
  <si>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</si>
  <si>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</si>
  <si>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</si>
  <si>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</si>
  <si>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</si>
  <si>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</si>
  <si>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</si>
  <si>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</si>
  <si>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</si>
  <si>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</si>
  <si>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</si>
  <si>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</si>
  <si>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</si>
  <si>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</si>
  <si>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</si>
  <si>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</si>
  <si>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</si>
  <si>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</si>
  <si>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</si>
  <si>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</si>
  <si>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</si>
  <si>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</si>
  <si>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</si>
  <si>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</si>
  <si>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</si>
  <si>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</si>
  <si>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</si>
  <si>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</si>
  <si>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</si>
  <si>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</si>
  <si>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</si>
  <si>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</si>
  <si>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</si>
  <si>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</si>
  <si>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</si>
  <si>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</si>
  <si>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</si>
  <si>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</si>
  <si>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</si>
  <si>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</si>
  <si>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</si>
  <si>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</si>
  <si>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</si>
  <si>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</si>
  <si>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</si>
  <si>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</si>
  <si>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</si>
  <si>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</si>
  <si>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</si>
  <si>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</si>
  <si>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</si>
  <si>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</si>
  <si>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</si>
  <si>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</si>
  <si>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</si>
  <si>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</si>
  <si>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</si>
  <si>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</si>
  <si>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</si>
  <si>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</si>
  <si>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</si>
  <si>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</si>
  <si>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</si>
  <si>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</si>
  <si>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</si>
  <si>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</si>
  <si>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</si>
  <si>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</si>
  <si>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</si>
  <si>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</si>
  <si>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</si>
  <si>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</si>
  <si>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</si>
  <si>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</si>
  <si>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</si>
  <si>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</si>
  <si>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</si>
  <si>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</si>
  <si>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</si>
  <si>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</si>
  <si>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</si>
  <si>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</si>
  <si>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</si>
  <si>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</si>
  <si>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</si>
  <si>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</si>
  <si>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</si>
  <si>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</si>
  <si>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</si>
  <si>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</si>
  <si>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</si>
  <si>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</si>
  <si>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</si>
  <si>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</si>
  <si>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</si>
  <si>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</si>
  <si>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</si>
  <si>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</si>
  <si>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</si>
  <si>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</si>
  <si>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</si>
  <si>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</si>
  <si>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</si>
  <si>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</si>
  <si>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</si>
  <si>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</si>
  <si>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</si>
  <si>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</si>
  <si>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</si>
  <si>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</si>
  <si>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</si>
  <si>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</si>
  <si>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</si>
  <si>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</si>
  <si>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</si>
  <si>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</si>
  <si>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</si>
  <si>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</si>
  <si>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</si>
  <si>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</si>
  <si>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</si>
  <si>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</si>
  <si>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</si>
  <si>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</si>
  <si>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</si>
  <si>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</si>
  <si>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</si>
  <si>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</si>
  <si>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</si>
  <si>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</si>
  <si>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</si>
  <si>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</si>
  <si>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</si>
  <si>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</si>
  <si>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</si>
  <si>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</si>
  <si>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</si>
  <si>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</si>
  <si>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</si>
  <si>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</si>
  <si>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</si>
  <si>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</si>
  <si>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</si>
  <si>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</si>
  <si>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</si>
  <si>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</si>
  <si>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</si>
  <si>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</si>
  <si>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</si>
  <si>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</si>
  <si>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</si>
  <si>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</si>
  <si>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</si>
  <si>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</si>
  <si>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</si>
  <si>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</si>
  <si>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</si>
  <si>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</si>
  <si>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</si>
  <si>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</si>
  <si>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</si>
  <si>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</si>
  <si>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</si>
  <si>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</si>
  <si>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</si>
  <si>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</si>
  <si>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</si>
  <si>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</si>
  <si>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</si>
  <si>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</si>
  <si>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</si>
  <si>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</si>
  <si>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</si>
  <si>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</si>
  <si>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</si>
  <si>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</si>
  <si>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</si>
  <si>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</si>
  <si>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</si>
  <si>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</si>
  <si>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</si>
  <si>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</si>
  <si>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</si>
  <si>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</si>
  <si>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</si>
  <si>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</si>
  <si>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</si>
  <si>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</si>
  <si>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</si>
  <si>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</si>
  <si>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</si>
  <si>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</si>
  <si>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</si>
  <si>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</si>
  <si>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</si>
  <si>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</si>
  <si>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</si>
  <si>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</si>
  <si>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</si>
  <si>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</si>
  <si>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</si>
  <si>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</si>
  <si>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</si>
  <si>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</si>
  <si>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</si>
  <si>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</si>
  <si>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</si>
  <si>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</si>
  <si>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</si>
  <si>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</si>
  <si>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</si>
  <si>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</si>
  <si>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</si>
  <si>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</si>
  <si>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</si>
  <si>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</si>
  <si>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</si>
  <si>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</si>
  <si>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</si>
  <si>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</si>
  <si>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</si>
  <si>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</si>
  <si>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</si>
  <si>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</si>
  <si>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</si>
  <si>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</si>
  <si>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</si>
  <si>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</si>
  <si>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</si>
  <si>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</si>
  <si>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</si>
  <si>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</si>
  <si>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</si>
  <si>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</si>
  <si>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</si>
  <si>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</si>
  <si>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</si>
  <si>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</si>
  <si>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</si>
  <si>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</si>
  <si>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</si>
  <si>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</si>
  <si>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</si>
  <si>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</si>
  <si>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</si>
  <si>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</si>
  <si>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</si>
  <si>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</si>
  <si>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</si>
  <si>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</si>
  <si>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</si>
  <si>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</si>
  <si>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</si>
  <si>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</si>
  <si>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</si>
  <si>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</si>
  <si>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</si>
  <si>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</si>
  <si>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</si>
  <si>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</si>
  <si>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</si>
  <si>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</si>
  <si>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</si>
  <si>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</si>
  <si>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</si>
  <si>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</si>
  <si>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</si>
  <si>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</si>
  <si>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</si>
  <si>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</si>
  <si>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</si>
  <si>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</si>
  <si>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</si>
  <si>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</si>
  <si>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</si>
  <si>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</si>
  <si>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</si>
  <si>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</si>
  <si>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</si>
  <si>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</si>
  <si>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</si>
  <si>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</si>
  <si>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</si>
  <si>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</si>
  <si>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</si>
  <si>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</si>
  <si>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</si>
  <si>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</si>
  <si>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</si>
  <si>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</si>
  <si>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</si>
  <si>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</si>
  <si>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</si>
  <si>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</si>
  <si>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</si>
  <si>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</si>
  <si>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</si>
  <si>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</si>
  <si>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</si>
  <si>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</si>
  <si>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</si>
  <si>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</si>
  <si>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</si>
  <si>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</si>
  <si>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</si>
  <si>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</si>
  <si>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</si>
  <si>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</si>
  <si>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</si>
  <si>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</si>
  <si>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</si>
  <si>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</si>
  <si>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</si>
  <si>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</si>
  <si>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</si>
  <si>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</si>
  <si>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</si>
  <si>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</si>
  <si>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</si>
  <si>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</si>
  <si>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</si>
  <si>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</si>
  <si>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</si>
  <si>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</si>
  <si>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</si>
  <si>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</si>
  <si>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</si>
  <si>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</si>
  <si>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</si>
  <si>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</si>
  <si>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</si>
  <si>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</si>
  <si>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</si>
  <si>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</si>
  <si>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</si>
  <si>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</si>
  <si>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</si>
  <si>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</si>
  <si>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</si>
  <si>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</si>
  <si>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</si>
  <si>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</si>
  <si>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</si>
  <si>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</si>
  <si>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</si>
  <si>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</si>
  <si>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</si>
  <si>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</si>
  <si>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</si>
  <si>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</si>
  <si>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</si>
  <si>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</si>
  <si>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</si>
  <si>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</si>
  <si>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</si>
  <si>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</si>
  <si>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</si>
  <si>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</si>
  <si>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</si>
  <si>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</si>
  <si>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</si>
  <si>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</si>
  <si>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</si>
  <si>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</si>
  <si>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</si>
  <si>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</si>
  <si>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</si>
  <si>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</si>
  <si>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</si>
  <si>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</si>
  <si>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</si>
  <si>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</si>
  <si>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</si>
  <si>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</si>
  <si>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</si>
  <si>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</si>
  <si>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</si>
  <si>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</si>
  <si>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</si>
  <si>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</si>
  <si>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</si>
  <si>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</si>
  <si>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</si>
  <si>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</si>
  <si>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</si>
  <si>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</si>
  <si>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</si>
  <si>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</si>
  <si>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</si>
  <si>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</si>
  <si>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</si>
  <si>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</si>
  <si>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</si>
  <si>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</si>
  <si>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</si>
  <si>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</si>
  <si>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</si>
  <si>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</si>
  <si>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</si>
  <si>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</si>
  <si>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</si>
  <si>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</si>
  <si>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</si>
  <si>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</si>
  <si>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</si>
  <si>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</si>
  <si>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</si>
  <si>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</si>
  <si>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</si>
  <si>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</si>
  <si>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</si>
  <si>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</si>
  <si>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</si>
  <si>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</si>
  <si>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</si>
  <si>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</si>
  <si>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</si>
  <si>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</si>
  <si>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</si>
  <si>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</si>
  <si>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</si>
  <si>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</si>
  <si>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</si>
  <si>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</si>
  <si>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</si>
  <si>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</si>
  <si>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</si>
  <si>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</si>
  <si>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</si>
  <si>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</si>
  <si>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</si>
  <si>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</si>
  <si>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</si>
  <si>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</si>
  <si>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</si>
  <si>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</si>
  <si>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</si>
  <si>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</si>
  <si>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</si>
  <si>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</si>
  <si>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</si>
  <si>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</si>
  <si>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</si>
  <si>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</si>
  <si>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</si>
  <si>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</si>
  <si>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</si>
  <si>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</si>
  <si>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</si>
  <si>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</si>
  <si>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</si>
  <si>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</si>
  <si>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</si>
  <si>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</si>
  <si>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</si>
  <si>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</si>
  <si>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</si>
  <si>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</si>
  <si>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</si>
  <si>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</si>
  <si>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</si>
  <si>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</si>
  <si>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</si>
  <si>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</si>
  <si>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</si>
  <si>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</si>
  <si>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</si>
  <si>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</si>
  <si>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</si>
  <si>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</si>
  <si>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</si>
  <si>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</si>
  <si>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</si>
  <si>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</si>
  <si>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</si>
  <si>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</si>
  <si>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</si>
  <si>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</si>
  <si>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</si>
  <si>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</si>
  <si>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</si>
  <si>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</si>
  <si>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</si>
  <si>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</si>
  <si>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</si>
  <si>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</si>
  <si>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</si>
  <si>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</si>
  <si>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</si>
  <si>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</si>
  <si>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</si>
  <si>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</si>
  <si>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</si>
  <si>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</si>
  <si>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</si>
  <si>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</si>
  <si>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</si>
  <si>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</si>
  <si>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</si>
  <si>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</si>
  <si>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</si>
  <si>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</si>
  <si>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</si>
  <si>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</si>
  <si>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</si>
  <si>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</si>
  <si>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</si>
  <si>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</si>
  <si>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</si>
  <si>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</si>
  <si>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</si>
  <si>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</si>
  <si>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</si>
  <si>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</si>
  <si>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</si>
  <si>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</si>
  <si>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</si>
  <si>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</si>
  <si>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</si>
  <si>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</si>
  <si>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</si>
  <si>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</si>
  <si>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</si>
  <si>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</si>
  <si>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</si>
  <si>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</si>
  <si>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</si>
  <si>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</si>
  <si>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</si>
  <si>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</si>
  <si>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</si>
  <si>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</si>
  <si>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</si>
  <si>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</si>
  <si>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</si>
  <si>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</si>
  <si>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</si>
  <si>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</si>
  <si>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</si>
  <si>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</si>
  <si>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</si>
  <si>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</si>
  <si>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</si>
  <si>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</si>
  <si>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</si>
  <si>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</si>
  <si>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</si>
  <si>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</si>
  <si>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</si>
  <si>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</si>
  <si>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</si>
  <si>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</si>
  <si>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</si>
  <si>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</si>
  <si>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</si>
  <si>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</si>
  <si>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</si>
  <si>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</si>
  <si>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</si>
  <si>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</si>
  <si>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</si>
  <si>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</si>
  <si>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</si>
  <si>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</si>
  <si>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</si>
  <si>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</si>
  <si>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</si>
  <si>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</si>
  <si>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</si>
  <si>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</si>
  <si>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</si>
  <si>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</si>
  <si>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</si>
  <si>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</si>
  <si>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</si>
  <si>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</si>
  <si>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</si>
  <si>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</si>
  <si>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</si>
  <si>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</si>
  <si>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</si>
  <si>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</si>
  <si>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</si>
  <si>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</si>
  <si>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</si>
  <si>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</si>
  <si>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</si>
  <si>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</si>
  <si>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</si>
  <si>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</si>
  <si>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</si>
  <si>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</si>
  <si>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</si>
  <si>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</si>
  <si>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</si>
  <si>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</si>
  <si>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</si>
  <si>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</si>
  <si>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</si>
  <si>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</si>
  <si>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</si>
  <si>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</si>
  <si>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</si>
  <si>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</si>
  <si>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</si>
  <si>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</si>
  <si>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</si>
  <si>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</si>
  <si>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</si>
  <si>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</si>
  <si>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</si>
  <si>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</si>
  <si>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</si>
  <si>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</si>
  <si>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</si>
  <si>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</si>
  <si>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</si>
  <si>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</si>
  <si>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</si>
  <si>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</si>
  <si>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</si>
  <si>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</si>
  <si>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</si>
  <si>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</si>
  <si>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</si>
  <si>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</si>
  <si>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</si>
  <si>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</si>
  <si>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</si>
  <si>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</si>
  <si>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</si>
  <si>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</si>
  <si>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</si>
  <si>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</si>
  <si>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</si>
  <si>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</si>
  <si>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</si>
  <si>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</si>
  <si>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</si>
  <si>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</si>
  <si>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</si>
  <si>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</si>
  <si>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</si>
  <si>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</si>
  <si>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</si>
  <si>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</si>
  <si>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</si>
  <si>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</si>
  <si>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</si>
  <si>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</si>
  <si>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</si>
  <si>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</si>
  <si>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</si>
  <si>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</si>
  <si>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</si>
  <si>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</si>
  <si>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</si>
  <si>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</si>
  <si>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</si>
  <si>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</si>
  <si>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</si>
  <si>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</si>
  <si>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</si>
  <si>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</si>
  <si>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</si>
  <si>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</si>
  <si>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</si>
  <si>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</si>
  <si>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</si>
  <si>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</si>
  <si>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</si>
  <si>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</si>
  <si>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</si>
  <si>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</si>
  <si>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</si>
  <si>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</si>
  <si>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</si>
  <si>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</si>
  <si>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</si>
  <si>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</si>
  <si>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</si>
  <si>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</si>
  <si>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</si>
  <si>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</si>
  <si>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</si>
  <si>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</si>
  <si>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</si>
  <si>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</si>
  <si>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</si>
  <si>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</si>
  <si>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</si>
  <si>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</si>
  <si>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</si>
  <si>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</si>
  <si>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</si>
  <si>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</si>
  <si>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</si>
  <si>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</si>
  <si>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</si>
  <si>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</si>
  <si>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</si>
  <si>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</si>
  <si>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</si>
  <si>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</si>
  <si>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</si>
  <si>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</si>
  <si>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</si>
  <si>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</si>
  <si>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</si>
  <si>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</si>
  <si>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</si>
  <si>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</si>
  <si>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</si>
  <si>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</si>
  <si>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</si>
  <si>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</si>
  <si>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</si>
  <si>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</si>
  <si>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</si>
  <si>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</si>
  <si>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</si>
  <si>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</si>
  <si>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</si>
  <si>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</si>
  <si>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</si>
  <si>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</si>
  <si>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</si>
  <si>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</si>
  <si>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</si>
  <si>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</si>
  <si>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</si>
  <si>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</si>
  <si>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</si>
  <si>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</si>
  <si>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</si>
  <si>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</si>
  <si>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</si>
  <si>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</si>
  <si>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</si>
  <si>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</si>
  <si>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</si>
  <si>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</si>
  <si>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</si>
  <si>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</si>
  <si>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</si>
  <si>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</si>
  <si>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</si>
  <si>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</si>
  <si>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</si>
  <si>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</si>
  <si>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</si>
  <si>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</si>
  <si>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</si>
  <si>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</si>
  <si>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</si>
  <si>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</si>
  <si>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</si>
  <si>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</si>
  <si>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</si>
  <si>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</si>
  <si>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</si>
  <si>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</si>
  <si>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</si>
  <si>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</si>
  <si>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</si>
  <si>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</si>
  <si>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</si>
  <si>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</si>
  <si>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</si>
  <si>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</si>
  <si>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</si>
  <si>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</si>
  <si>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</si>
  <si>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</si>
  <si>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</si>
  <si>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</si>
  <si>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</si>
  <si>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</si>
  <si>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</si>
  <si>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</si>
  <si>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</si>
  <si>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</si>
  <si>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</si>
  <si>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</si>
  <si>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</si>
  <si>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</si>
  <si>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</si>
  <si>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</si>
  <si>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</si>
  <si>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</si>
  <si>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</si>
  <si>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</si>
  <si>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</si>
  <si>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</si>
  <si>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</si>
  <si>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</si>
  <si>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</si>
  <si>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</si>
  <si>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</si>
  <si>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</si>
  <si>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</si>
  <si>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</si>
  <si>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</si>
  <si>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</si>
  <si>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</si>
  <si>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</si>
  <si>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</si>
  <si>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</si>
  <si>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</si>
  <si>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</si>
  <si>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</si>
  <si>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</si>
  <si>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</si>
  <si>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</si>
  <si>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</si>
  <si>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</si>
  <si>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</si>
  <si>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</si>
  <si>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</si>
  <si>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</si>
  <si>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</si>
  <si>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</si>
  <si>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</si>
  <si>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</si>
  <si>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</si>
  <si>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</si>
  <si>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</si>
  <si>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</si>
  <si>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</si>
  <si>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</si>
  <si>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</si>
  <si>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</si>
  <si>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</si>
  <si>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</si>
  <si>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</si>
  <si>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</si>
  <si>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</si>
  <si>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</si>
  <si>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</si>
  <si>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</si>
  <si>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</si>
  <si>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</si>
  <si>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</si>
  <si>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</si>
  <si>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</si>
  <si>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</si>
  <si>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</si>
  <si>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</si>
  <si>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</si>
  <si>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</si>
  <si>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</si>
  <si>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</si>
  <si>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</si>
  <si>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</si>
  <si>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</si>
  <si>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</si>
  <si>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</si>
  <si>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</si>
  <si>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</si>
  <si>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</si>
  <si>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</si>
  <si>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</si>
  <si>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</si>
  <si>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</si>
  <si>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</si>
  <si>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</si>
  <si>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</si>
  <si>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</si>
  <si>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</si>
  <si>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</si>
  <si>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</si>
  <si>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</si>
  <si>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</si>
  <si>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</si>
  <si>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</si>
  <si>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</si>
  <si>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</si>
  <si>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</si>
  <si>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</si>
  <si>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</si>
  <si>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</si>
  <si>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</si>
  <si>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</si>
  <si>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</si>
  <si>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</si>
  <si>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</si>
  <si>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</si>
  <si>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</si>
  <si>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</si>
  <si>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</si>
  <si>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</si>
  <si>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</si>
  <si>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</si>
  <si>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</si>
  <si>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</si>
  <si>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</si>
  <si>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</si>
  <si>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</si>
  <si>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</si>
  <si>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</si>
  <si>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</si>
  <si>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</si>
  <si>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</si>
  <si>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</si>
  <si>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</si>
  <si>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</si>
  <si>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</si>
  <si>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</si>
  <si>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</si>
  <si>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</si>
  <si>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</si>
  <si>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</si>
  <si>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</si>
  <si>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</si>
  <si>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</si>
  <si>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</si>
  <si>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</si>
  <si>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</si>
  <si>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</si>
  <si>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</si>
  <si>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</si>
  <si>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</si>
  <si>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</si>
  <si>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</si>
  <si>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</si>
  <si>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</si>
  <si>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</si>
  <si>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</si>
  <si>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</si>
  <si>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</si>
  <si>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</si>
  <si>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</si>
  <si>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</si>
  <si>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</si>
  <si>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</si>
  <si>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</si>
  <si>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</si>
  <si>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</si>
  <si>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</si>
  <si>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</si>
  <si>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</si>
  <si>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</si>
  <si>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</si>
  <si>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</si>
  <si>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</si>
  <si>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</si>
  <si>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</si>
  <si>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</si>
  <si>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</si>
  <si>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</si>
  <si>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</si>
  <si>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</si>
  <si>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</si>
  <si>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</si>
  <si>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</si>
  <si>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</si>
  <si>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</si>
  <si>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</si>
  <si>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</si>
  <si>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</si>
  <si>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</si>
  <si>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</si>
  <si>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</si>
  <si>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</si>
  <si>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</si>
  <si>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</si>
  <si>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</si>
  <si>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</si>
  <si>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</si>
  <si>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</si>
  <si>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</si>
  <si>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</si>
  <si>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</si>
  <si>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</si>
  <si>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</si>
  <si>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</si>
  <si>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</si>
  <si>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</si>
  <si>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</si>
  <si>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</si>
  <si>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</si>
  <si>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</si>
  <si>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</si>
  <si>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</si>
  <si>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</si>
  <si>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</si>
  <si>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</si>
  <si>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</si>
  <si>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</si>
  <si>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</si>
  <si>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</si>
  <si>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</si>
  <si>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</si>
  <si>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</si>
  <si>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</si>
  <si>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</si>
  <si>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</si>
  <si>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</si>
  <si>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</si>
  <si>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</si>
  <si>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</si>
  <si>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</si>
  <si>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</si>
  <si>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</si>
  <si>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</si>
  <si>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</si>
  <si>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</si>
  <si>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</si>
  <si>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</si>
  <si>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</si>
  <si>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</si>
  <si>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</si>
  <si>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</si>
  <si>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</si>
  <si>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</si>
  <si>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</si>
  <si>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</si>
  <si>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</si>
  <si>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</si>
  <si>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</si>
  <si>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</si>
  <si>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</si>
  <si>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</si>
  <si>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</si>
  <si>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</si>
  <si>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</si>
  <si>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</si>
  <si>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</si>
  <si>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</si>
  <si>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</si>
  <si>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</si>
  <si>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</si>
  <si>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</si>
  <si>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</si>
  <si>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</si>
  <si>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</si>
  <si>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</si>
  <si>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</si>
  <si>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</si>
  <si>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</si>
  <si>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</si>
  <si>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</si>
  <si>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</si>
  <si>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</si>
  <si>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</si>
  <si>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</si>
  <si>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</si>
  <si>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</si>
  <si>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</si>
  <si>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</si>
  <si>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</si>
  <si>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</si>
  <si>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</si>
  <si>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</si>
  <si>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</si>
  <si>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</si>
  <si>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</si>
  <si>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</si>
  <si>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</si>
  <si>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</si>
  <si>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</si>
  <si>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</si>
  <si>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</si>
  <si>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</si>
  <si>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</si>
  <si>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</si>
  <si>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</si>
  <si>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</si>
  <si>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</si>
  <si>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</si>
  <si>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</si>
  <si>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</si>
  <si>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</si>
  <si>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</si>
  <si>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</si>
  <si>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</si>
  <si>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</si>
  <si>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</si>
  <si>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</si>
  <si>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</si>
  <si>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</si>
  <si>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</si>
  <si>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</si>
  <si>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</si>
  <si>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</si>
  <si>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</si>
  <si>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</si>
  <si>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</si>
  <si>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</si>
  <si>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</si>
  <si>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</si>
  <si>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</si>
  <si>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</si>
  <si>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</si>
  <si>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</si>
  <si>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</si>
  <si>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</si>
  <si>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</si>
  <si>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</si>
  <si>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</si>
  <si>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</si>
  <si>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</si>
  <si>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</si>
  <si>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</si>
  <si>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</si>
  <si>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</si>
  <si>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</si>
  <si>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</si>
  <si>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</si>
  <si>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</si>
  <si>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</si>
  <si>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</si>
  <si>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</si>
  <si>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</si>
  <si>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</si>
  <si>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</si>
  <si>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</si>
  <si>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</si>
  <si>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</si>
  <si>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</si>
  <si>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</si>
  <si>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</si>
  <si>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</si>
  <si>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</si>
  <si>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</si>
  <si>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</si>
  <si>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</si>
  <si>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</si>
  <si>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</si>
  <si>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</si>
  <si>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</si>
  <si>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</si>
  <si>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</si>
  <si>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</si>
  <si>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</si>
  <si>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</si>
  <si>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</si>
  <si>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</si>
  <si>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</si>
  <si>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</si>
  <si>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</si>
  <si>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</si>
  <si>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</si>
  <si>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</si>
  <si>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</si>
  <si>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</si>
  <si>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</si>
  <si>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</si>
  <si>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</si>
  <si>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</si>
  <si>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</si>
  <si>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</si>
  <si>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</si>
  <si>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</si>
  <si>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</si>
  <si>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</si>
  <si>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</si>
  <si>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</si>
  <si>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</si>
  <si>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</si>
  <si>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</si>
  <si>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</si>
  <si>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</si>
  <si>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</si>
  <si>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</si>
  <si>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</si>
  <si>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</si>
  <si>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</si>
  <si>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</si>
  <si>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</si>
  <si>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</si>
  <si>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</si>
  <si>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</si>
  <si>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</si>
  <si>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</si>
  <si>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</si>
  <si>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</si>
  <si>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</si>
  <si>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</si>
  <si>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</si>
  <si>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</si>
  <si>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</si>
  <si>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</si>
  <si>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</si>
  <si>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</si>
  <si>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</si>
  <si>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</si>
  <si>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</si>
  <si>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</si>
  <si>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</si>
  <si>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</si>
  <si>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</si>
  <si>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</si>
  <si>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</si>
  <si>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</si>
  <si>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</si>
  <si>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</si>
  <si>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</si>
  <si>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</si>
  <si>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</si>
  <si>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</si>
  <si>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</si>
  <si>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</si>
  <si>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</si>
  <si>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</si>
  <si>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</si>
  <si>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</si>
  <si>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</si>
  <si>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</si>
  <si>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</si>
  <si>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</si>
  <si>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</si>
  <si>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Percent Funded</t>
  </si>
  <si>
    <t>Average Donation</t>
  </si>
  <si>
    <t>Category</t>
  </si>
  <si>
    <t>Sub-Category</t>
  </si>
  <si>
    <t>film &amp; video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</si>
  <si>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</si>
  <si>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</si>
  <si>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</si>
  <si>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</si>
  <si>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</si>
  <si>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</si>
  <si>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</si>
  <si>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</si>
  <si>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</si>
  <si>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</si>
  <si>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</si>
  <si>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</si>
  <si>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</si>
  <si>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</si>
  <si>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</si>
  <si>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</si>
  <si>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</si>
  <si>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</si>
  <si>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</si>
  <si>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</si>
  <si>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</si>
  <si>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</si>
  <si>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</si>
  <si>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</si>
  <si>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</si>
  <si>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</si>
  <si>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</si>
  <si>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</si>
  <si>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</si>
  <si>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</si>
  <si>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</si>
  <si>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</si>
  <si>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</si>
  <si>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</si>
  <si>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</si>
  <si>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Total Projects</t>
  </si>
  <si>
    <t>Percentage Successful</t>
  </si>
  <si>
    <t xml:space="preserve">Percentage Failed </t>
  </si>
  <si>
    <t>Percentage Cancelled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</si>
  <si>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</si>
  <si>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</si>
  <si>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</si>
  <si>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</si>
  <si>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</si>
  <si>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</si>
  <si>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25000 to 29,999</t>
  </si>
  <si>
    <t>30,000 to 34,999</t>
  </si>
  <si>
    <t>35,000 to 39,999</t>
  </si>
  <si>
    <t>40,000 to 44,999</t>
  </si>
  <si>
    <t>45,000 to 49,999</t>
  </si>
  <si>
    <t>Greater Than or Equal to 50,000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</si>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</sst>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 applyAlignme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1" fillId="0" borderId="0" xfId="0" applyFont="1"/>
    <xf numFmtId="0" fontId="0" fillId="0" borderId="0" xfId="0" applyFont="1"/>
    <xf numFmtId="3" fontId="0" fillId="0" borderId="0" xfId="0" applyNumberFormat="1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Campaigns.xlsx]State by Category!PivotTable3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E-46C1-9F80-790F1B437B5B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E-46C1-9F80-790F1B437B5B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4E-46C1-9F80-790F1B437B5B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E-46C1-9F80-790F1B437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865392"/>
        <c:axId val="244311984"/>
      </c:barChart>
      <c:catAx>
        <c:axId val="5428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11984"/>
        <c:crosses val="autoZero"/>
        <c:auto val="1"/>
        <c:lblAlgn val="ctr"/>
        <c:lblOffset val="100"/>
        <c:noMultiLvlLbl val="0"/>
      </c:catAx>
      <c:valAx>
        <c:axId val="2443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Campaigns.xlsx]State by Sub-Category!PivotTable1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'State by Sub-Category'!$B$6:$B$12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F-409D-9EAA-C7764D4B01DC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'State by Sub-Category'!$C$6:$C$12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FF-409D-9EAA-C7764D4B01DC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'State by Sub-Category'!$D$6:$D$12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FF-409D-9EAA-C7764D4B0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5587896"/>
        <c:axId val="615591736"/>
      </c:barChart>
      <c:catAx>
        <c:axId val="61558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591736"/>
        <c:crosses val="autoZero"/>
        <c:auto val="1"/>
        <c:lblAlgn val="ctr"/>
        <c:lblOffset val="100"/>
        <c:noMultiLvlLbl val="0"/>
      </c:catAx>
      <c:valAx>
        <c:axId val="61559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58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Campaigns.xlsx]State by Date Created!PivotTable4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A-4F3D-B115-376C23E4085A}"/>
            </c:ext>
          </c:extLst>
        </c:ser>
        <c:ser>
          <c:idx val="1"/>
          <c:order val="1"/>
          <c:tx>
            <c:strRef>
              <c:f>'State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9A-4F3D-B115-376C23E4085A}"/>
            </c:ext>
          </c:extLst>
        </c:ser>
        <c:ser>
          <c:idx val="2"/>
          <c:order val="2"/>
          <c:tx>
            <c:strRef>
              <c:f>'State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A-4F3D-B115-376C23E40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720784"/>
        <c:axId val="591722064"/>
      </c:lineChart>
      <c:catAx>
        <c:axId val="59172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22064"/>
        <c:crosses val="autoZero"/>
        <c:auto val="1"/>
        <c:lblAlgn val="ctr"/>
        <c:lblOffset val="100"/>
        <c:noMultiLvlLbl val="0"/>
      </c:catAx>
      <c:valAx>
        <c:axId val="59172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2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Rates'!$F$1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'Success Rates'!$A$2:$A$13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'Success Rates'!$F$2:$F$13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B-4467-ADA3-107A267B171C}"/>
            </c:ext>
          </c:extLst>
        </c:ser>
        <c:ser>
          <c:idx val="1"/>
          <c:order val="1"/>
          <c:tx>
            <c:strRef>
              <c:f>'Success Rates'!$G$1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'Success Rates'!$A$2:$A$13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'Success Rates'!$G$2:$G$13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B-4467-ADA3-107A267B171C}"/>
            </c:ext>
          </c:extLst>
        </c:ser>
        <c:ser>
          <c:idx val="2"/>
          <c:order val="2"/>
          <c:tx>
            <c:strRef>
              <c:f>'Success Rates'!$H$1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'Success Rates'!$A$2:$A$13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'Success Rates'!$H$2:$H$13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B-4467-ADA3-107A267B1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723664"/>
        <c:axId val="591719504"/>
      </c:lineChart>
      <c:catAx>
        <c:axId val="59172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19504"/>
        <c:crosses val="autoZero"/>
        <c:auto val="1"/>
        <c:lblAlgn val="ctr"/>
        <c:lblOffset val="100"/>
        <c:noMultiLvlLbl val="0"/>
      </c:catAx>
      <c:valAx>
        <c:axId val="59171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2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213783</xdr:colOff>
      <xdr:row>0</xdr:row>
      <xdr:rowOff>82549</xdr:rowOff>
    </xdr:from>
    <xdr:to>
      <xdr:col>13</xdr:col>
      <xdr:colOff>188383</xdr:colOff>
      <xdr:row>19</xdr:row>
      <xdr:rowOff>169334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675C49-C305-43B3-8B78-A996ACB26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421215</xdr:colOff>
      <xdr:row>1</xdr:row>
      <xdr:rowOff>116417</xdr:rowOff>
    </xdr:from>
    <xdr:to>
      <xdr:col>12</xdr:col>
      <xdr:colOff>110066</xdr:colOff>
      <xdr:row>16</xdr:row>
      <xdr:rowOff>129117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5E41CA-C856-4869-850E-7910911DB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99483</xdr:colOff>
      <xdr:row>3</xdr:row>
      <xdr:rowOff>14816</xdr:rowOff>
    </xdr:from>
    <xdr:to>
      <xdr:col>13</xdr:col>
      <xdr:colOff>16933</xdr:colOff>
      <xdr:row>18</xdr:row>
      <xdr:rowOff>27516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AC82DC-E09A-4FE2-B60D-1A6760534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1013884</xdr:colOff>
      <xdr:row>13</xdr:row>
      <xdr:rowOff>179917</xdr:rowOff>
    </xdr:from>
    <xdr:to>
      <xdr:col>4</xdr:col>
      <xdr:colOff>582084</xdr:colOff>
      <xdr:row>32</xdr:row>
      <xdr:rowOff>101599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F7519F-78DB-4FA1-8236-7BFA2F6E1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matt" refreshedDate="43415.93510289352" createdVersion="6" refreshedVersion="6" minRefreshableVersion="3" recordCount="4114" xr:uid="{C27ED8A4-0EDC-4D63-AEC5-58DF9CCEE666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matt" refreshedDate="43416.810780555556" createdVersion="6" refreshedVersion="6" minRefreshableVersion="3" recordCount="4114" xr:uid="{98E2F9CB-4188-4AE1-BAA2-A12623E373FB}">
  <cacheSource type="worksheet">
    <worksheetSource ref="A1:S4115" sheet="Raw 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4" base="9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 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2" base="11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2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1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9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9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.3685882352941177"/>
    <n v="63.917582417582416"/>
    <x v="0"/>
    <s v="television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.4260827250608272"/>
    <n v="185.48101265822785"/>
    <x v="0"/>
    <s v="television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.05"/>
    <n v="15"/>
    <x v="0"/>
    <s v="television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.0389999999999999"/>
    <n v="69.266666666666666"/>
    <x v="0"/>
    <s v="television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.2299154545454545"/>
    <n v="190.55028169014085"/>
    <x v="0"/>
    <s v="television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.0977744436109027"/>
    <n v="93.40425531914893"/>
    <x v="0"/>
    <s v="television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.064875"/>
    <n v="146.87931034482759"/>
    <x v="0"/>
    <s v="television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.0122222222222221"/>
    <n v="159.82456140350877"/>
    <x v="0"/>
    <s v="television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.0004342857142856"/>
    <n v="291.79333333333335"/>
    <x v="0"/>
    <s v="television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.2599800000000001"/>
    <n v="31.499500000000001"/>
    <x v="0"/>
    <s v="television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.0049999999999999"/>
    <n v="158.68421052631578"/>
    <x v="0"/>
    <s v="television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.2050000000000001"/>
    <n v="80.333333333333329"/>
    <x v="0"/>
    <s v="television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.6529333333333334"/>
    <n v="59.961305925030231"/>
    <x v="0"/>
    <s v="television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.5997142857142856"/>
    <n v="109.78431372549019"/>
    <x v="0"/>
    <s v="television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.0093333333333334"/>
    <n v="147.70731707317074"/>
    <x v="0"/>
    <s v="television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.0660000000000001"/>
    <n v="21.755102040816325"/>
    <x v="0"/>
    <s v="television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.0024166666666667"/>
    <n v="171.84285714285716"/>
    <x v="0"/>
    <s v="television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.0066666666666666"/>
    <n v="41.944444444444443"/>
    <x v="0"/>
    <s v="television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.0632110000000001"/>
    <n v="93.264122807017543"/>
    <x v="0"/>
    <s v="television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.4529411764705882"/>
    <n v="56.136363636363633"/>
    <x v="0"/>
    <s v="television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.002"/>
    <n v="80.16"/>
    <x v="0"/>
    <s v="television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.0913513513513513"/>
    <n v="199.9009900990099"/>
    <x v="0"/>
    <s v="television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.1714285714285715"/>
    <n v="51.25"/>
    <x v="0"/>
    <s v="television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.1850000000000001"/>
    <n v="103.04347826086956"/>
    <x v="0"/>
    <s v="television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.0880768571428572"/>
    <n v="66.346149825783982"/>
    <x v="0"/>
    <s v="television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.3333333333333333"/>
    <n v="57.142857142857146"/>
    <x v="0"/>
    <s v="television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.552"/>
    <n v="102.10526315789474"/>
    <x v="0"/>
    <s v="television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.1172500000000001"/>
    <n v="148.96666666666667"/>
    <x v="0"/>
    <s v="television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.0035000000000001"/>
    <n v="169.6056338028169"/>
    <x v="0"/>
    <s v="television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.2333333333333334"/>
    <n v="31.623931623931625"/>
    <x v="0"/>
    <s v="television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.0129975"/>
    <n v="76.45264150943396"/>
    <x v="0"/>
    <s v="television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"/>
    <n v="13"/>
    <x v="0"/>
    <s v="television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.0024604569420035"/>
    <n v="320.44943820224717"/>
    <x v="0"/>
    <s v="television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.0209523809523811"/>
    <n v="83.75"/>
    <x v="0"/>
    <s v="television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.3046153846153845"/>
    <n v="49.882352941176471"/>
    <x v="0"/>
    <s v="television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.665"/>
    <n v="59.464285714285715"/>
    <x v="0"/>
    <s v="television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.4215"/>
    <n v="193.84090909090909"/>
    <x v="0"/>
    <s v="television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.8344090909090909"/>
    <n v="159.51383399209487"/>
    <x v="0"/>
    <s v="television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.1004"/>
    <n v="41.68181818181818"/>
    <x v="0"/>
    <s v="television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.3098000000000001"/>
    <n v="150.89861751152074"/>
    <x v="0"/>
    <s v="television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.0135000000000001"/>
    <n v="126.6875"/>
    <x v="0"/>
    <s v="television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"/>
    <n v="105.26315789473684"/>
    <x v="0"/>
    <s v="television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.4185714285714286"/>
    <n v="117.51479289940828"/>
    <x v="0"/>
    <s v="television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.0865999999999998"/>
    <n v="117.36121673003802"/>
    <x v="0"/>
    <s v="television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"/>
    <n v="133.33333333333334"/>
    <x v="0"/>
    <s v="television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.2"/>
    <n v="98.360655737704917"/>
    <x v="0"/>
    <s v="television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.0416666666666667"/>
    <n v="194.44444444444446"/>
    <x v="0"/>
    <s v="television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.0761100000000001"/>
    <n v="76.865000000000009"/>
    <x v="0"/>
    <s v="television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.0794999999999999"/>
    <n v="56.815789473684212"/>
    <x v="0"/>
    <s v="television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"/>
    <n v="137.93103448275863"/>
    <x v="0"/>
    <s v="television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"/>
    <n v="27.272727272727273"/>
    <x v="0"/>
    <s v="television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.2801818181818181"/>
    <n v="118.33613445378151"/>
    <x v="0"/>
    <s v="television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.1620999999999999"/>
    <n v="223.48076923076923"/>
    <x v="0"/>
    <s v="television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.0963333333333334"/>
    <n v="28.111111111111111"/>
    <x v="0"/>
    <s v="television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.01"/>
    <n v="194.23076923076923"/>
    <x v="0"/>
    <s v="television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.2895348837209302"/>
    <n v="128.95348837209303"/>
    <x v="0"/>
    <s v="television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.0726249999999999"/>
    <n v="49.316091954022987"/>
    <x v="0"/>
    <s v="television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.0189999999999999"/>
    <n v="221.52173913043478"/>
    <x v="0"/>
    <s v="television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.0290999999999999"/>
    <n v="137.21333333333334"/>
    <x v="0"/>
    <s v="television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.0012570000000001"/>
    <n v="606.82242424242418"/>
    <x v="0"/>
    <s v="television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.0329622222222221"/>
    <n v="43.040092592592593"/>
    <x v="0"/>
    <s v="shorts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.4830000000000001"/>
    <n v="322.39130434782606"/>
    <x v="0"/>
    <s v="shorts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.5473333333333332"/>
    <n v="96.708333333333329"/>
    <x v="0"/>
    <s v="shorts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.1351849999999999"/>
    <n v="35.474531249999998"/>
    <x v="0"/>
    <s v="shorts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.7333333333333334"/>
    <n v="86.666666666666671"/>
    <x v="0"/>
    <s v="shorts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.0752857142857142"/>
    <n v="132.05263157894737"/>
    <x v="0"/>
    <s v="shorts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.1859999999999999"/>
    <n v="91.230769230769226"/>
    <x v="0"/>
    <s v="shorts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.1625000000000001"/>
    <n v="116.25"/>
    <x v="0"/>
    <s v="shorts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.2716666666666667"/>
    <n v="21.194444444444443"/>
    <x v="0"/>
    <s v="shorts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.109423"/>
    <n v="62.327134831460668"/>
    <x v="0"/>
    <s v="shorts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.272"/>
    <n v="37.411764705882355"/>
    <x v="0"/>
    <s v="shorts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.2394444444444443"/>
    <n v="69.71875"/>
    <x v="0"/>
    <s v="shorts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.084090909090909"/>
    <n v="58.170731707317074"/>
    <x v="0"/>
    <s v="shorts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"/>
    <n v="50"/>
    <x v="0"/>
    <s v="shorts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.1293199999999999"/>
    <n v="19.471034482758618"/>
    <x v="0"/>
    <s v="shorts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.1542857142857144"/>
    <n v="85.957446808510639"/>
    <x v="0"/>
    <s v="shorts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.5333333333333334"/>
    <n v="30.666666666666668"/>
    <x v="0"/>
    <s v="shorts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.9249999999999998"/>
    <n v="60.384615384615387"/>
    <x v="0"/>
    <s v="shorts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.02"/>
    <n v="38.6"/>
    <x v="0"/>
    <s v="shorts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.27"/>
    <n v="40.268292682926827"/>
    <x v="0"/>
    <s v="shorts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.0725"/>
    <n v="273.82978723404256"/>
    <x v="0"/>
    <s v="shorts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.98"/>
    <n v="53.035714285714285"/>
    <x v="0"/>
    <s v="shorts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.0001249999999999"/>
    <n v="40.005000000000003"/>
    <x v="0"/>
    <s v="shorts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.0249999999999999"/>
    <n v="15.76923076923077"/>
    <x v="0"/>
    <s v="shorts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"/>
    <n v="71.428571428571431"/>
    <x v="0"/>
    <s v="shorts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.2549999999999999"/>
    <n v="71.714285714285708"/>
    <x v="0"/>
    <s v="shorts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.0646666666666667"/>
    <n v="375.76470588235293"/>
    <x v="0"/>
    <s v="shorts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.046"/>
    <n v="104.6"/>
    <x v="0"/>
    <s v="shorts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.0285714285714285"/>
    <n v="60"/>
    <x v="0"/>
    <s v="shorts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.1506666666666667"/>
    <n v="123.28571428571429"/>
    <x v="0"/>
    <s v="shorts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.004"/>
    <n v="31.375"/>
    <x v="0"/>
    <s v="shorts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.2"/>
    <n v="78.260869565217391"/>
    <x v="0"/>
    <s v="shorts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.052"/>
    <n v="122.32558139534883"/>
    <x v="0"/>
    <s v="shorts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.1060000000000001"/>
    <n v="73.733333333333334"/>
    <x v="0"/>
    <s v="shorts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.04"/>
    <n v="21.666666666666668"/>
    <x v="0"/>
    <s v="shorts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.3142857142857143"/>
    <n v="21.904761904761905"/>
    <x v="0"/>
    <s v="shorts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.1466666666666667"/>
    <n v="50.588235294117645"/>
    <x v="0"/>
    <s v="shorts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.0625"/>
    <n v="53.125"/>
    <x v="0"/>
    <s v="shorts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.0625"/>
    <n v="56.666666666666664"/>
    <x v="0"/>
    <s v="shorts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.0601933333333333"/>
    <n v="40.776666666666664"/>
    <x v="0"/>
    <s v="shorts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"/>
    <n v="192.30769230769232"/>
    <x v="0"/>
    <s v="shorts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"/>
    <n v="100"/>
    <x v="0"/>
    <s v="shorts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.2775000000000001"/>
    <n v="117.92307692307692"/>
    <x v="0"/>
    <s v="shorts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.0515384615384615"/>
    <n v="27.897959183673468"/>
    <x v="0"/>
    <s v="shorts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.2"/>
    <n v="60"/>
    <x v="0"/>
    <s v="shorts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.074090909090909"/>
    <n v="39.383333333333333"/>
    <x v="0"/>
    <s v="shorts"/>
    <d v="2016-05-13T18:00:00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.0049999999999999"/>
    <n v="186.11111111111111"/>
    <x v="0"/>
    <s v="shorts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.0246666666666666"/>
    <n v="111.37681159420291"/>
    <x v="0"/>
    <s v="shorts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.4666666666666668"/>
    <n v="78.723404255319153"/>
    <x v="0"/>
    <s v="shorts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.1949999999999998"/>
    <n v="46.702127659574465"/>
    <x v="0"/>
    <s v="shorts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.3076923076923077"/>
    <n v="65.384615384615387"/>
    <x v="0"/>
    <s v="shorts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.5457142857142858"/>
    <n v="102.0754716981132"/>
    <x v="0"/>
    <s v="shorts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.04"/>
    <n v="64.197530864197532"/>
    <x v="0"/>
    <s v="shorts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.41"/>
    <n v="90.384615384615387"/>
    <x v="0"/>
    <s v="shorts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.0333333333333334"/>
    <n v="88.571428571428569"/>
    <x v="0"/>
    <s v="shorts"/>
    <d v="2012-01-13T00:34:48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.4044444444444444"/>
    <n v="28.727272727272727"/>
    <x v="0"/>
    <s v="shorts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.1365714285714286"/>
    <n v="69.78947368421052"/>
    <x v="0"/>
    <s v="shorts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.0049377777777779"/>
    <n v="167.48962962962963"/>
    <x v="0"/>
    <s v="shorts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.1303159999999999"/>
    <n v="144.91230769230768"/>
    <x v="0"/>
    <s v="shorts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.0455692307692308"/>
    <n v="91.840540540540545"/>
    <x v="0"/>
    <s v="shorts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7E-4"/>
    <n v="10"/>
    <x v="0"/>
    <s v="science fiction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2E-4"/>
    <n v="1"/>
    <x v="0"/>
    <s v="science fiction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s v="science fiction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s v="science fiction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s v="science fiction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0.14000000000000001"/>
    <n v="11.666666666666666"/>
    <x v="0"/>
    <s v="science fiction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s v="science fiction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E-2"/>
    <n v="47.5"/>
    <x v="0"/>
    <s v="science fiction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s v="science fiction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s v="science fiction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s v="science fiction"/>
    <d v="2014-06-16T14:16:00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s v="science fiction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s v="science fiction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s v="science fiction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s v="science fiction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0.13433333333333333"/>
    <n v="80.599999999999994"/>
    <x v="0"/>
    <s v="science fiction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s v="science fiction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s v="science fiction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s v="science fiction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"/>
    <n v="500"/>
    <x v="0"/>
    <s v="science fiction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s v="science fiction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0.10775"/>
    <n v="46.178571428571431"/>
    <x v="0"/>
    <s v="science fiction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3.3333333333333335E-3"/>
    <n v="10"/>
    <x v="0"/>
    <s v="science fiction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s v="science fiction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s v="science fiction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s v="science fiction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s v="science fiction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s v="science fiction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8.0000000000000004E-4"/>
    <n v="20"/>
    <x v="0"/>
    <s v="science fiction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s v="science fiction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s v="science fiction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5999999999999995E-4"/>
    <n v="28"/>
    <x v="0"/>
    <s v="science fiction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3E-5"/>
    <n v="15"/>
    <x v="0"/>
    <s v="science fiction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7.1799999999999998E-3"/>
    <n v="35.9"/>
    <x v="0"/>
    <s v="science fiction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s v="science fiction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2E-5"/>
    <n v="20.25"/>
    <x v="0"/>
    <s v="science fiction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7E-2"/>
    <n v="119"/>
    <x v="0"/>
    <s v="science fiction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2.671118530884808E-3"/>
    <n v="4"/>
    <x v="0"/>
    <s v="science fiction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s v="science fiction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.0000000000000002E-5"/>
    <n v="10"/>
    <x v="0"/>
    <s v="science fiction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s v="drama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1E-4"/>
    <n v="5"/>
    <x v="0"/>
    <s v="drama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0.15535714285714286"/>
    <n v="43.5"/>
    <x v="0"/>
    <s v="drama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s v="drama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5.3333333333333332E-3"/>
    <n v="91.428571428571431"/>
    <x v="0"/>
    <s v="drama"/>
    <d v="2014-09-19T12:18:21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s v="drama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0.6"/>
    <n v="3000"/>
    <x v="0"/>
    <s v="drama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1E-4"/>
    <n v="5.5"/>
    <x v="0"/>
    <s v="drama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000000000001E-2"/>
    <n v="108.33333333333333"/>
    <x v="0"/>
    <s v="drama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0.224"/>
    <n v="56"/>
    <x v="0"/>
    <s v="drama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00000000000001E-2"/>
    <n v="32.5"/>
    <x v="0"/>
    <s v="drama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.0000000000000002E-5"/>
    <n v="1"/>
    <x v="0"/>
    <s v="drama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s v="drama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s v="drama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s v="drama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5E-2"/>
    <n v="49.884615384615387"/>
    <x v="0"/>
    <s v="drama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s v="drama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0.4"/>
    <n v="25.714285714285715"/>
    <x v="0"/>
    <s v="drama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s v="drama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0.2"/>
    <n v="100"/>
    <x v="0"/>
    <s v="drama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0.33416666666666667"/>
    <n v="30.846153846153847"/>
    <x v="0"/>
    <s v="drama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0.21092608822670172"/>
    <n v="180.5"/>
    <x v="0"/>
    <s v="drama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s v="drama"/>
    <d v="2017-01-06T18:17:12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0.35855999999999999"/>
    <n v="373.5"/>
    <x v="0"/>
    <s v="drama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000000000000002E-2"/>
    <n v="25.5"/>
    <x v="0"/>
    <s v="drama"/>
    <d v="2014-08-31T21:59:00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E-2"/>
    <n v="220"/>
    <x v="0"/>
    <s v="drama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s v="drama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0.16"/>
    <n v="160"/>
    <x v="0"/>
    <s v="drama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s v="drama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8999999999999997E-4"/>
    <n v="69"/>
    <x v="0"/>
    <s v="drama"/>
    <d v="2016-09-03T10:34:37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4.1666666666666666E-3"/>
    <n v="50"/>
    <x v="0"/>
    <s v="drama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0.05"/>
    <n v="83.333333333333329"/>
    <x v="0"/>
    <s v="drama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7E-5"/>
    <n v="5.666666666666667"/>
    <x v="0"/>
    <s v="drama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s v="drama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1.1999999999999999E-3"/>
    <n v="1"/>
    <x v="0"/>
    <s v="drama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s v="drama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0.41857142857142859"/>
    <n v="77.10526315789474"/>
    <x v="0"/>
    <s v="drama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0.1048"/>
    <n v="32.75"/>
    <x v="0"/>
    <s v="drama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6E-2"/>
    <n v="46.5"/>
    <x v="0"/>
    <s v="drama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s v="drama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0.26192500000000002"/>
    <n v="87.308333333333337"/>
    <x v="0"/>
    <s v="drama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0.58461538461538465"/>
    <n v="54.285714285714285"/>
    <x v="0"/>
    <s v="drama"/>
    <d v="2015-02-08T13:38:49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s v="drama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0.2984"/>
    <n v="93.25"/>
    <x v="0"/>
    <s v="drama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0.50721666666666665"/>
    <n v="117.68368136117556"/>
    <x v="0"/>
    <s v="drama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0.16250000000000001"/>
    <n v="76.470588235294116"/>
    <x v="0"/>
    <s v="drama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s v="drama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0.15214285714285714"/>
    <n v="163.84615384615384"/>
    <x v="0"/>
    <s v="drama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s v="drama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s v="drama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0.2525"/>
    <n v="91.818181818181813"/>
    <x v="0"/>
    <s v="drama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0.44600000000000001"/>
    <n v="185.83333333333334"/>
    <x v="0"/>
    <s v="drama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3E-4"/>
    <n v="1"/>
    <x v="0"/>
    <s v="drama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4.0000000000000002E-4"/>
    <n v="20"/>
    <x v="0"/>
    <s v="drama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7E-5"/>
    <n v="1"/>
    <x v="0"/>
    <s v="drama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2.2727272727272726E-3"/>
    <n v="10"/>
    <x v="0"/>
    <s v="drama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0.55698440000000005"/>
    <n v="331.53833333333336"/>
    <x v="0"/>
    <s v="drama"/>
    <d v="2015-04-22T16:00:37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0.11942999999999999"/>
    <n v="314.28947368421052"/>
    <x v="0"/>
    <s v="drama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0.02"/>
    <n v="100"/>
    <x v="0"/>
    <s v="drama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0.17630000000000001"/>
    <n v="115.98684210526316"/>
    <x v="0"/>
    <s v="drama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7.1999999999999998E-3"/>
    <n v="120"/>
    <x v="0"/>
    <s v="drama"/>
    <d v="2015-08-20T14:06:00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s v="drama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0.13"/>
    <n v="65"/>
    <x v="0"/>
    <s v="drama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s v="drama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s v="drama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s v="drama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8.6206896551724137E-3"/>
    <n v="125"/>
    <x v="0"/>
    <s v="drama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s v="drama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s v="drama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s v="drama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4.0000000000000001E-3"/>
    <n v="30"/>
    <x v="0"/>
    <s v="drama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s v="drama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E-2"/>
    <n v="15.714285714285714"/>
    <x v="0"/>
    <s v="drama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s v="drama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0.40100000000000002"/>
    <n v="80.2"/>
    <x v="0"/>
    <s v="drama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s v="drama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s v="drama"/>
    <d v="2016-01-04T18:00:00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3.3333333333333335E-3"/>
    <n v="50"/>
    <x v="0"/>
    <s v="drama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s v="drama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0.25"/>
    <n v="50"/>
    <x v="0"/>
    <s v="drama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.0763413333333334"/>
    <n v="117.84759124087591"/>
    <x v="0"/>
    <s v="documentary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.1263736263736264"/>
    <n v="109.04255319148936"/>
    <x v="0"/>
    <s v="documentary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.1346153846153846"/>
    <n v="73.019801980198025"/>
    <x v="0"/>
    <s v="documentary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.0259199999999999"/>
    <n v="78.195121951219505"/>
    <x v="0"/>
    <s v="documentary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.1375714285714287"/>
    <n v="47.398809523809526"/>
    <x v="0"/>
    <s v="documentary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.0371999999999999"/>
    <n v="54.020833333333336"/>
    <x v="0"/>
    <s v="documentary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.0546000000000002"/>
    <n v="68.488789237668158"/>
    <x v="0"/>
    <s v="documentary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.341"/>
    <n v="108.14516129032258"/>
    <x v="0"/>
    <s v="documentary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.0133294117647058"/>
    <n v="589.95205479452056"/>
    <x v="0"/>
    <s v="documentary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.1292"/>
    <n v="48.051063829787232"/>
    <x v="0"/>
    <s v="documentary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.0558333333333334"/>
    <n v="72.482837528604122"/>
    <x v="0"/>
    <s v="documentary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.2557142857142858"/>
    <n v="57.077922077922075"/>
    <x v="0"/>
    <s v="documentary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.8455999999999999"/>
    <n v="85.444444444444443"/>
    <x v="0"/>
    <s v="documentary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.0073333333333334"/>
    <n v="215.85714285714286"/>
    <x v="0"/>
    <s v="documentary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.1694724999999999"/>
    <n v="89.38643312101911"/>
    <x v="0"/>
    <s v="documentary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.0673325"/>
    <n v="45.418404255319146"/>
    <x v="0"/>
    <s v="documentary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.391"/>
    <n v="65.756363636363631"/>
    <x v="0"/>
    <s v="documentary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.0672648571428571"/>
    <n v="66.70405357142856"/>
    <x v="0"/>
    <s v="documentary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.9114"/>
    <n v="83.345930232558146"/>
    <x v="0"/>
    <s v="documentary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.3193789333333332"/>
    <n v="105.04609341825902"/>
    <x v="0"/>
    <s v="documentary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.0640000000000001"/>
    <n v="120.90909090909091"/>
    <x v="0"/>
    <s v="documentary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.0740000000000001"/>
    <n v="97.63636363636364"/>
    <x v="0"/>
    <s v="documentary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.4"/>
    <n v="41.379310344827587"/>
    <x v="0"/>
    <s v="documentary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.1808107999999999"/>
    <n v="30.654485981308412"/>
    <x v="0"/>
    <s v="documentary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.1819999999999999"/>
    <n v="64.945054945054949"/>
    <x v="0"/>
    <s v="documentary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.111"/>
    <n v="95.775862068965523"/>
    <x v="0"/>
    <s v="documentary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.4550000000000001"/>
    <n v="40.416666666666664"/>
    <x v="0"/>
    <s v="documentary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.3162883248730965"/>
    <n v="78.578424242424248"/>
    <x v="0"/>
    <s v="documentary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.1140000000000001"/>
    <n v="50.18018018018018"/>
    <x v="0"/>
    <s v="documentary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.4723377"/>
    <n v="92.251735588972423"/>
    <x v="0"/>
    <s v="documentary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.5260869565217392"/>
    <n v="57.540983606557376"/>
    <x v="0"/>
    <s v="documentary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.0468"/>
    <n v="109.42160278745645"/>
    <x v="0"/>
    <s v="documentary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.7743366666666667"/>
    <n v="81.892461538461546"/>
    <x v="0"/>
    <s v="documentary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.077758"/>
    <n v="45.667711864406776"/>
    <x v="0"/>
    <s v="documentary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.56"/>
    <n v="55.221238938053098"/>
    <x v="0"/>
    <s v="documentary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.08395"/>
    <n v="65.298192771084331"/>
    <x v="0"/>
    <s v="documentary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.476"/>
    <n v="95.225806451612897"/>
    <x v="0"/>
    <s v="documentary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.1038153846153846"/>
    <n v="75.444794952681391"/>
    <x v="0"/>
    <s v="documentary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.5034814814814814"/>
    <n v="97.816867469879512"/>
    <x v="0"/>
    <s v="documentary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.5731829411764706"/>
    <n v="87.685606557377056"/>
    <x v="0"/>
    <s v="documentary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.5614399999999999"/>
    <n v="54.748948106591868"/>
    <x v="0"/>
    <s v="documentary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.2058763636363636"/>
    <n v="83.953417721518989"/>
    <x v="0"/>
    <s v="documentary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.0118888888888888"/>
    <n v="254.38547486033519"/>
    <x v="0"/>
    <s v="documentary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.142725"/>
    <n v="101.8269801980198"/>
    <x v="0"/>
    <s v="documentary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.0462615"/>
    <n v="55.066394736842106"/>
    <x v="0"/>
    <s v="documentary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.2882507142857142"/>
    <n v="56.901438721136763"/>
    <x v="0"/>
    <s v="documentary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.0915333333333332"/>
    <n v="121.28148148148148"/>
    <x v="0"/>
    <s v="documentary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.7629999999999999"/>
    <n v="91.189655172413794"/>
    <x v="0"/>
    <s v="documentary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.0321061999999999"/>
    <n v="115.44812080536913"/>
    <x v="0"/>
    <s v="documentary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.0482"/>
    <n v="67.771551724137936"/>
    <x v="0"/>
    <s v="documentary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.0668444444444445"/>
    <n v="28.576190476190476"/>
    <x v="0"/>
    <s v="documentary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.2001999999999999"/>
    <n v="46.8828125"/>
    <x v="0"/>
    <s v="documentary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.0150693333333334"/>
    <n v="154.42231237322514"/>
    <x v="0"/>
    <s v="documentary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.0138461538461538"/>
    <n v="201.22137404580153"/>
    <x v="0"/>
    <s v="documentary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"/>
    <n v="100"/>
    <x v="0"/>
    <s v="documentary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.3310911999999999"/>
    <n v="100.08204511278196"/>
    <x v="0"/>
    <s v="documentary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.187262"/>
    <n v="230.08953488372092"/>
    <x v="0"/>
    <s v="documentary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.0064"/>
    <n v="141.74647887323943"/>
    <x v="0"/>
    <s v="documentary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.089324126984127"/>
    <n v="56.344351395730705"/>
    <x v="0"/>
    <s v="documentary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.789525"/>
    <n v="73.341188524590166"/>
    <x v="0"/>
    <s v="documentary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.0172264"/>
    <n v="85.337785234899329"/>
    <x v="0"/>
    <s v="documentary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.1873499999999999"/>
    <n v="61.496215139442228"/>
    <x v="0"/>
    <s v="documentary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.0045999999999999"/>
    <n v="93.018518518518519"/>
    <x v="0"/>
    <s v="documentary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.3746666666666667"/>
    <n v="50.292682926829265"/>
    <x v="0"/>
    <s v="documentary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.3164705882352941"/>
    <n v="106.43243243243244"/>
    <x v="0"/>
    <s v="documentary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.3033333333333332"/>
    <n v="51.719576719576722"/>
    <x v="0"/>
    <s v="documentary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.9289999999999998"/>
    <n v="36.612499999999997"/>
    <x v="0"/>
    <s v="documentary"/>
    <d v="2013-03-20T13:05:33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.1131818181818183"/>
    <n v="42.517361111111114"/>
    <x v="0"/>
    <s v="documentary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.0556666666666668"/>
    <n v="62.712871287128714"/>
    <x v="0"/>
    <s v="documentary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.1894444444444445"/>
    <n v="89.957983193277315"/>
    <x v="0"/>
    <s v="documentary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.04129"/>
    <n v="28.924722222222222"/>
    <x v="0"/>
    <s v="documentary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.0410165"/>
    <n v="138.8022"/>
    <x v="0"/>
    <s v="documentary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.1187499999999999"/>
    <n v="61.301369863013697"/>
    <x v="0"/>
    <s v="documentary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.0473529411764706"/>
    <n v="80.202702702702709"/>
    <x v="0"/>
    <s v="documentary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.8515000000000001"/>
    <n v="32.095833333333331"/>
    <x v="0"/>
    <s v="documentary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.01248"/>
    <n v="200.88888888888889"/>
    <x v="0"/>
    <s v="documentary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.1377333333333333"/>
    <n v="108.01265822784811"/>
    <x v="0"/>
    <s v="documentary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.0080333333333333"/>
    <n v="95.699367088607602"/>
    <x v="0"/>
    <s v="documentary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.8332000000000002"/>
    <n v="49.880281690140848"/>
    <x v="0"/>
    <s v="documentary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.1268"/>
    <n v="110.47058823529412"/>
    <x v="0"/>
    <s v="documentary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.0658000000000001"/>
    <n v="134.91139240506328"/>
    <x v="0"/>
    <s v="documentary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.0266285714285714"/>
    <n v="106.62314540059347"/>
    <x v="0"/>
    <s v="documentary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.0791200000000001"/>
    <n v="145.04301075268816"/>
    <x v="0"/>
    <s v="documentary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.2307407407407407"/>
    <n v="114.58620689655173"/>
    <x v="0"/>
    <s v="documentary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.016"/>
    <n v="105.3170731707317"/>
    <x v="0"/>
    <s v="documentary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.04396"/>
    <n v="70.921195652173907"/>
    <x v="0"/>
    <s v="documentary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.1292973333333334"/>
    <n v="147.17167680278018"/>
    <x v="0"/>
    <s v="documentary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.3640000000000001"/>
    <n v="160.47058823529412"/>
    <x v="0"/>
    <s v="documentary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.036144"/>
    <n v="156.04578313253012"/>
    <x v="0"/>
    <s v="documentary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.0549999999999999"/>
    <n v="63.17365269461078"/>
    <x v="0"/>
    <s v="documentary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.0182857142857142"/>
    <n v="104.82352941176471"/>
    <x v="0"/>
    <s v="documentary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.0660499999999999"/>
    <n v="97.356164383561648"/>
    <x v="0"/>
    <s v="documentary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.13015"/>
    <n v="203.63063063063063"/>
    <x v="0"/>
    <s v="documentary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.252275"/>
    <n v="188.31203007518798"/>
    <x v="0"/>
    <s v="documentary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.0119"/>
    <n v="146.65217391304347"/>
    <x v="0"/>
    <s v="documentary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.0276470588235294"/>
    <n v="109.1875"/>
    <x v="0"/>
    <s v="documentary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.1683911999999999"/>
    <n v="59.249046653144013"/>
    <x v="0"/>
    <s v="documentary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.0116833333333335"/>
    <n v="97.904838709677421"/>
    <x v="0"/>
    <s v="documentary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.1013360000000001"/>
    <n v="70.000169491525426"/>
    <x v="0"/>
    <s v="documentary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.0808333333333333"/>
    <n v="72.865168539325836"/>
    <x v="0"/>
    <s v="documentary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.2502285714285715"/>
    <n v="146.34782608695653"/>
    <x v="0"/>
    <s v="documentary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.0671428571428572"/>
    <n v="67.909090909090907"/>
    <x v="0"/>
    <s v="documentary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.0036639999999999"/>
    <n v="169.85083076923075"/>
    <x v="0"/>
    <s v="documentary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.0202863333333334"/>
    <n v="58.413339694656486"/>
    <x v="0"/>
    <s v="documentary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.0208358208955224"/>
    <n v="119.99298245614035"/>
    <x v="0"/>
    <s v="documentary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.2327586206896552"/>
    <n v="99.860335195530723"/>
    <x v="0"/>
    <s v="documentary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.7028880000000002"/>
    <n v="90.579148936170213"/>
    <x v="0"/>
    <s v="documentary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.1159049999999999"/>
    <n v="117.77361477572559"/>
    <x v="0"/>
    <s v="documentary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.03"/>
    <n v="86.554621848739501"/>
    <x v="0"/>
    <s v="documentary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.0663570159857905"/>
    <n v="71.899281437125751"/>
    <x v="0"/>
    <s v="documentary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.1476"/>
    <n v="129.81900452488688"/>
    <x v="0"/>
    <s v="documentary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.2734117647058822"/>
    <n v="44.912863070539416"/>
    <x v="0"/>
    <s v="documentary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.1656"/>
    <n v="40.755244755244753"/>
    <x v="0"/>
    <s v="documentary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.0861819426615318"/>
    <n v="103.52394779771615"/>
    <x v="0"/>
    <s v="documentary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.0394285714285714"/>
    <n v="125.44827586206897"/>
    <x v="0"/>
    <s v="documentary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.1625714285714286"/>
    <n v="246.60606060606059"/>
    <x v="0"/>
    <s v="documentary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.0269239999999999"/>
    <n v="79.401340206185566"/>
    <x v="0"/>
    <s v="documentary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.74"/>
    <n v="86.138613861386133"/>
    <x v="0"/>
    <s v="documentary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.03088"/>
    <n v="193.04868913857678"/>
    <x v="0"/>
    <s v="documentary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.0485537190082646"/>
    <n v="84.023178807947019"/>
    <x v="0"/>
    <s v="documentary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.0137499999999999"/>
    <n v="139.82758620689654"/>
    <x v="0"/>
    <s v="documentary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.1107699999999998"/>
    <n v="109.82189265536722"/>
    <x v="0"/>
    <s v="documentary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.2415933781686497"/>
    <n v="139.53488372093022"/>
    <x v="0"/>
    <s v="documentary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.0133333333333334"/>
    <n v="347.84615384615387"/>
    <x v="0"/>
    <s v="documentary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.1016142857142857"/>
    <n v="68.24159292035398"/>
    <x v="0"/>
    <s v="documentary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.0397333333333334"/>
    <n v="239.93846153846152"/>
    <x v="0"/>
    <s v="documentary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.013157894736842"/>
    <n v="287.31343283582089"/>
    <x v="0"/>
    <s v="documentary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.033501"/>
    <n v="86.84882352941176"/>
    <x v="0"/>
    <s v="documentary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.04112"/>
    <n v="81.84905660377359"/>
    <x v="0"/>
    <s v="documentary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.1015569230769231"/>
    <n v="42.874970059880241"/>
    <x v="0"/>
    <s v="documentary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.2202"/>
    <n v="709.41860465116281"/>
    <x v="0"/>
    <s v="documentary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.1416866666666667"/>
    <n v="161.25517890772127"/>
    <x v="0"/>
    <s v="documentary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.2533333333333334"/>
    <n v="41.777777777777779"/>
    <x v="0"/>
    <s v="documentary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.0666666666666667"/>
    <n v="89.887640449438209"/>
    <x v="0"/>
    <s v="documentary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.3065"/>
    <n v="45.051724137931032"/>
    <x v="0"/>
    <s v="documentary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.2"/>
    <n v="42.857142857142854"/>
    <x v="0"/>
    <s v="documentary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.0595918367346939"/>
    <n v="54.083333333333336"/>
    <x v="0"/>
    <s v="documentary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.1439999999999999"/>
    <n v="103.21804511278195"/>
    <x v="0"/>
    <s v="documentary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.1176666666666666"/>
    <n v="40.397590361445786"/>
    <x v="0"/>
    <s v="documentary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.1608000000000001"/>
    <n v="116.85906040268456"/>
    <x v="0"/>
    <s v="documentary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.415"/>
    <n v="115.51020408163265"/>
    <x v="0"/>
    <s v="documentary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.0472999999999999"/>
    <n v="104.31274900398407"/>
    <x v="0"/>
    <s v="documentary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.5583333333333331"/>
    <n v="69.772727272727266"/>
    <x v="0"/>
    <s v="documentary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.0670670670670672"/>
    <n v="43.020833333333336"/>
    <x v="0"/>
    <s v="documentary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.1210500000000001"/>
    <n v="58.540469973890339"/>
    <x v="0"/>
    <s v="documentary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.05982"/>
    <n v="111.79535864978902"/>
    <x v="0"/>
    <s v="documentary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.0016666666666667"/>
    <n v="46.230769230769234"/>
    <x v="0"/>
    <s v="documentary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.1398947368421051"/>
    <n v="144.69039145907473"/>
    <x v="0"/>
    <s v="documentary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.2616000000000001"/>
    <n v="88.845070422535215"/>
    <x v="0"/>
    <s v="documentary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.8153547058823529"/>
    <n v="81.75107284768211"/>
    <x v="0"/>
    <s v="documentary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"/>
    <n v="71.428571428571431"/>
    <x v="0"/>
    <s v="documentary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.0061"/>
    <n v="104.25906735751295"/>
    <x v="0"/>
    <s v="documentary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.009027027027027"/>
    <n v="90.616504854368927"/>
    <x v="0"/>
    <s v="documentary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.10446"/>
    <n v="157.33048433048432"/>
    <x v="0"/>
    <s v="documentary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.118936170212766"/>
    <n v="105.18"/>
    <x v="0"/>
    <s v="documentary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.0804450000000001"/>
    <n v="58.719836956521746"/>
    <x v="0"/>
    <s v="documentary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.0666666666666667"/>
    <n v="81.632653061224488"/>
    <x v="0"/>
    <s v="documentary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.0390027322404372"/>
    <n v="56.460043668122275"/>
    <x v="0"/>
    <s v="documentary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.2516"/>
    <n v="140.1044776119403"/>
    <x v="0"/>
    <s v="documentary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.0680499999999999"/>
    <n v="224.85263157894738"/>
    <x v="0"/>
    <s v="documentary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.1230249999999999"/>
    <n v="181.13306451612902"/>
    <x v="0"/>
    <s v="documentary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.0381199999999999"/>
    <n v="711.04109589041093"/>
    <x v="0"/>
    <s v="documentary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.4165000000000001"/>
    <n v="65.883720930232556"/>
    <x v="0"/>
    <s v="documentary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.0526"/>
    <n v="75.185714285714283"/>
    <x v="0"/>
    <s v="documentary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.0309142857142857"/>
    <n v="133.14391143911439"/>
    <x v="0"/>
    <s v="documentary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.0765957446808512"/>
    <n v="55.2"/>
    <x v="0"/>
    <s v="documentary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.0770464285714285"/>
    <n v="86.163714285714292"/>
    <x v="0"/>
    <s v="documentary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.0155000000000001"/>
    <n v="92.318181818181813"/>
    <x v="0"/>
    <s v="documentary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.0143766666666667"/>
    <n v="160.16473684210527"/>
    <x v="0"/>
    <s v="documentary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.3680000000000001"/>
    <n v="45.6"/>
    <x v="0"/>
    <s v="documentary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.2829999999999999"/>
    <n v="183.28571428571428"/>
    <x v="0"/>
    <s v="documentary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.0105"/>
    <n v="125.78838174273859"/>
    <x v="0"/>
    <s v="documentary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.2684"/>
    <n v="57.654545454545456"/>
    <x v="0"/>
    <s v="documentary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.0508593749999999"/>
    <n v="78.660818713450297"/>
    <x v="0"/>
    <s v="documentary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.0285405405405406"/>
    <n v="91.480769230769226"/>
    <x v="0"/>
    <s v="documentary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.0214714285714286"/>
    <n v="68.09809523809524"/>
    <x v="0"/>
    <s v="documentary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.2021700000000002"/>
    <n v="48.086800000000004"/>
    <x v="0"/>
    <s v="documentary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.0024761904761905"/>
    <n v="202.42307692307693"/>
    <x v="0"/>
    <s v="documentary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.0063392857142857"/>
    <n v="216.75"/>
    <x v="0"/>
    <s v="documentary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.004375"/>
    <n v="110.06849315068493"/>
    <x v="0"/>
    <s v="documentary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4.3939393939393936E-3"/>
    <n v="4.833333333333333"/>
    <x v="0"/>
    <s v="animation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7E-2"/>
    <n v="50.166666666666664"/>
    <x v="0"/>
    <s v="animation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49999999999999E-2"/>
    <n v="35.833333333333336"/>
    <x v="0"/>
    <s v="animation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7.6499999999999997E-3"/>
    <n v="11.76923076923077"/>
    <x v="0"/>
    <s v="animation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75E-2"/>
    <n v="40.78"/>
    <x v="0"/>
    <s v="animation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4"/>
    <n v="3"/>
    <x v="0"/>
    <s v="animation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299999999999999E-2"/>
    <n v="16.625"/>
    <x v="0"/>
    <s v="animation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s v="animation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32E-2"/>
    <n v="52"/>
    <x v="0"/>
    <s v="animation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s v="animation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E-2"/>
    <n v="4.8"/>
    <x v="0"/>
    <s v="animation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0.13833333333333334"/>
    <n v="51.875"/>
    <x v="0"/>
    <s v="animation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000000000000001E-2"/>
    <n v="71.25"/>
    <x v="0"/>
    <s v="animation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s v="animation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0.05"/>
    <n v="62.5"/>
    <x v="0"/>
    <s v="animation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3E-5"/>
    <n v="1"/>
    <x v="0"/>
    <s v="animation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s v="animation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s v="animation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799999999999994E-2"/>
    <n v="170.54545454545453"/>
    <x v="0"/>
    <s v="animation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s v="animation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1E-3"/>
    <n v="5"/>
    <x v="0"/>
    <s v="animation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s v="animation"/>
    <d v="2013-11-02T13:03:16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0.39358823529411763"/>
    <n v="393.58823529411762"/>
    <x v="0"/>
    <s v="animation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1E-3"/>
    <n v="5"/>
    <x v="0"/>
    <s v="animation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0.05"/>
    <n v="50"/>
    <x v="0"/>
    <s v="animation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5"/>
    <n v="1"/>
    <x v="0"/>
    <s v="animation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49E-2"/>
    <n v="47.875"/>
    <x v="0"/>
    <s v="animation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4"/>
    <n v="5"/>
    <x v="0"/>
    <s v="animation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E-2"/>
    <n v="20.502500000000001"/>
    <x v="0"/>
    <s v="animation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499999999999999E-2"/>
    <n v="9"/>
    <x v="0"/>
    <s v="animation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7.92E-3"/>
    <n v="56.571428571428569"/>
    <x v="0"/>
    <s v="animation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s v="animation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0.64"/>
    <n v="40"/>
    <x v="0"/>
    <s v="animation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E-4"/>
    <n v="13"/>
    <x v="0"/>
    <s v="animation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8.2000000000000007E-3"/>
    <n v="16.399999999999999"/>
    <x v="0"/>
    <s v="animation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26E-4"/>
    <n v="22.5"/>
    <x v="0"/>
    <s v="animation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6.8631863186318634E-3"/>
    <n v="20.333333333333332"/>
    <x v="0"/>
    <s v="animation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s v="animation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6E-2"/>
    <n v="16.755102040816325"/>
    <x v="0"/>
    <s v="animation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103E-4"/>
    <n v="25"/>
    <x v="0"/>
    <s v="animation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2.9411764705882353E-3"/>
    <n v="12.5"/>
    <x v="0"/>
    <s v="animation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s v="animation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s v="animation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8E-2"/>
    <n v="113.63636363636364"/>
    <x v="0"/>
    <s v="animation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1E-4"/>
    <n v="1"/>
    <x v="0"/>
    <s v="animation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0.26953125"/>
    <n v="17.25"/>
    <x v="0"/>
    <s v="animation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7.6E-3"/>
    <n v="15.2"/>
    <x v="0"/>
    <s v="animation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0.21575"/>
    <n v="110.64102564102564"/>
    <x v="0"/>
    <s v="animation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s v="animation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s v="animation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00000000000001E-2"/>
    <n v="25.5"/>
    <x v="0"/>
    <s v="animation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0.11892727272727273"/>
    <n v="38.476470588235294"/>
    <x v="0"/>
    <s v="animation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0.17624999999999999"/>
    <n v="28.2"/>
    <x v="0"/>
    <s v="animation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E-2"/>
    <n v="61.5"/>
    <x v="0"/>
    <s v="animation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3E-4"/>
    <n v="1"/>
    <x v="0"/>
    <s v="animation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s v="animation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19E-2"/>
    <n v="39.569274193548388"/>
    <x v="0"/>
    <s v="animation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s v="animation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s v="animation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0.3256"/>
    <n v="88.8"/>
    <x v="0"/>
    <s v="animation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0.19409999999999999"/>
    <n v="55.457142857142856"/>
    <x v="0"/>
    <s v="animation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0999999999999999E-2"/>
    <n v="87.142857142857139"/>
    <x v="0"/>
    <s v="animation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1E-3"/>
    <n v="10"/>
    <x v="0"/>
    <s v="animation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0.502"/>
    <n v="51.224489795918366"/>
    <x v="0"/>
    <s v="animation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1.8625E-3"/>
    <n v="13.545454545454545"/>
    <x v="0"/>
    <s v="animation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0.21906971229845085"/>
    <n v="66.520080000000007"/>
    <x v="0"/>
    <s v="animation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4E-5"/>
    <n v="50"/>
    <x v="0"/>
    <s v="animation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s v="animation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s v="animation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2.8667813379201833E-3"/>
    <n v="71.666666666666671"/>
    <x v="0"/>
    <s v="animation"/>
    <d v="2012-01-05T05:33:00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s v="animation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s v="animation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s v="animation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s v="animation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1.5499999999999999E-3"/>
    <n v="10.333333333333334"/>
    <x v="0"/>
    <s v="animation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s v="animation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7E-5"/>
    <n v="1"/>
    <x v="0"/>
    <s v="animation"/>
    <d v="2014-02-10T16:21:14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6.6964285714285711E-3"/>
    <n v="10"/>
    <x v="0"/>
    <s v="animation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61E-2"/>
    <n v="136.09090909090909"/>
    <x v="0"/>
    <s v="animation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2E-2"/>
    <n v="73.461538461538467"/>
    <x v="0"/>
    <s v="animation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8E-2"/>
    <n v="53.75"/>
    <x v="0"/>
    <s v="animation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s v="animation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5E-2"/>
    <n v="57.5"/>
    <x v="0"/>
    <s v="animation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7E-2"/>
    <n v="12.666666666666666"/>
    <x v="0"/>
    <s v="animation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1E-2"/>
    <n v="67"/>
    <x v="0"/>
    <s v="animation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4.3333333333333331E-3"/>
    <n v="3.7142857142857144"/>
    <x v="0"/>
    <s v="animation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1.25E-3"/>
    <n v="250"/>
    <x v="0"/>
    <s v="animation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000000000000001E-2"/>
    <n v="64"/>
    <x v="0"/>
    <s v="animation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8.0000000000000002E-3"/>
    <n v="133.33333333333334"/>
    <x v="0"/>
    <s v="animation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2E-3"/>
    <n v="10"/>
    <x v="0"/>
    <s v="animation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s v="animation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0.03"/>
    <n v="30"/>
    <x v="0"/>
    <s v="animation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1.3749999999999999E-3"/>
    <n v="5.5"/>
    <x v="0"/>
    <s v="animation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0.13924"/>
    <n v="102.38235294117646"/>
    <x v="0"/>
    <s v="animation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3E-2"/>
    <n v="16.666666666666668"/>
    <x v="0"/>
    <s v="animation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0.25413402061855672"/>
    <n v="725.02941176470586"/>
    <x v="0"/>
    <s v="animation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s v="animation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E-2"/>
    <n v="68.333333333333329"/>
    <x v="0"/>
    <s v="animation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s v="animation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0.22881426547787684"/>
    <n v="39.228571428571428"/>
    <x v="0"/>
    <s v="animation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.0209999999999999"/>
    <n v="150.14705882352942"/>
    <x v="1"/>
    <s v="plays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.0464"/>
    <n v="93.428571428571431"/>
    <x v="1"/>
    <s v="plays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.1466666666666667"/>
    <n v="110.96774193548387"/>
    <x v="1"/>
    <s v="plays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.206"/>
    <n v="71.785714285714292"/>
    <x v="1"/>
    <s v="plays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.0867285714285715"/>
    <n v="29.258076923076924"/>
    <x v="1"/>
    <s v="plays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"/>
    <n v="1000"/>
    <x v="1"/>
    <s v="plays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.1399999999999999"/>
    <n v="74.347826086956516"/>
    <x v="1"/>
    <s v="plays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.0085"/>
    <n v="63.829113924050631"/>
    <x v="1"/>
    <s v="plays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.1565217391304348"/>
    <n v="44.333333333333336"/>
    <x v="1"/>
    <s v="plays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.3041666666666667"/>
    <n v="86.944444444444443"/>
    <x v="1"/>
    <s v="plays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.0778267254038179"/>
    <n v="126.55172413793103"/>
    <x v="1"/>
    <s v="plays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"/>
    <n v="129.03225806451613"/>
    <x v="1"/>
    <s v="plays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.2324999999999999"/>
    <n v="71.242774566473983"/>
    <x v="1"/>
    <s v="plays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.002"/>
    <n v="117.88235294117646"/>
    <x v="1"/>
    <s v="plays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.0466666666666666"/>
    <n v="327.08333333333331"/>
    <x v="1"/>
    <s v="plays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.0249999999999999"/>
    <n v="34.745762711864408"/>
    <x v="1"/>
    <s v="plays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.1825757575757576"/>
    <n v="100.06410256410257"/>
    <x v="1"/>
    <s v="plays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.2050000000000001"/>
    <n v="40.847457627118644"/>
    <x v="1"/>
    <s v="plays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.0242"/>
    <n v="252.01666666666668"/>
    <x v="1"/>
    <s v="plays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.00644"/>
    <n v="25.161000000000001"/>
    <x v="1"/>
    <s v="plays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E-5"/>
    <n v="1"/>
    <x v="2"/>
    <s v="web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5.5555555555555558E-3"/>
    <n v="25"/>
    <x v="2"/>
    <s v="web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3.9999999999999998E-6"/>
    <n v="1"/>
    <x v="2"/>
    <s v="web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3.1818181818181819E-3"/>
    <n v="35"/>
    <x v="2"/>
    <s v="web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E-2"/>
    <n v="3"/>
    <x v="2"/>
    <s v="web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0.27383999999999997"/>
    <n v="402.70588235294116"/>
    <x v="2"/>
    <s v="web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63E-4"/>
    <n v="26"/>
    <x v="2"/>
    <s v="web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e v="#DIV/0!"/>
    <x v="2"/>
    <s v="web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8.9999999999999998E-4"/>
    <n v="9"/>
    <x v="2"/>
    <s v="web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199999999999998E-2"/>
    <n v="8.5"/>
    <x v="2"/>
    <s v="web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7.0000000000000001E-3"/>
    <n v="8.75"/>
    <x v="2"/>
    <s v="web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1E-2"/>
    <n v="135.03571428571428"/>
    <x v="2"/>
    <s v="web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e v="#DIV/0!"/>
    <x v="2"/>
    <s v="web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4.9199999999999999E-3"/>
    <n v="20.5"/>
    <x v="2"/>
    <s v="web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0.36589147286821705"/>
    <n v="64.36363636363636"/>
    <x v="2"/>
    <s v="web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e v="#DIV/0!"/>
    <x v="2"/>
    <s v="web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000000000000001E-2"/>
    <n v="200"/>
    <x v="2"/>
    <s v="web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9.1066666666666674E-3"/>
    <n v="68.3"/>
    <x v="2"/>
    <s v="web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e v="#DIV/0!"/>
    <x v="2"/>
    <s v="web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5E-4"/>
    <n v="50"/>
    <x v="2"/>
    <s v="web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4"/>
    <n v="4"/>
    <x v="2"/>
    <s v="web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3.6666666666666666E-3"/>
    <n v="27.5"/>
    <x v="2"/>
    <s v="web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e v="#DIV/0!"/>
    <x v="2"/>
    <s v="web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62E-4"/>
    <n v="34"/>
    <x v="2"/>
    <s v="web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5"/>
    <n v="1"/>
    <x v="2"/>
    <s v="web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e v="#DIV/0!"/>
    <x v="2"/>
    <s v="web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2.0000000000000001E-4"/>
    <n v="1"/>
    <x v="2"/>
    <s v="web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e v="#DIV/0!"/>
    <x v="2"/>
    <s v="web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0.01"/>
    <n v="49"/>
    <x v="2"/>
    <s v="web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8.0000000000000002E-3"/>
    <n v="20"/>
    <x v="2"/>
    <s v="web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1.6705882352941177E-3"/>
    <n v="142"/>
    <x v="2"/>
    <s v="web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4.2399999999999998E-3"/>
    <n v="53"/>
    <x v="2"/>
    <s v="web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e v="#DIV/0!"/>
    <x v="2"/>
    <s v="web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3.892538925389254E-3"/>
    <n v="38.444444444444443"/>
    <x v="2"/>
    <s v="web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7.1556350626118068E-3"/>
    <n v="20"/>
    <x v="2"/>
    <s v="web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4.3166666666666666E-3"/>
    <n v="64.75"/>
    <x v="2"/>
    <s v="web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00000000000001E-5"/>
    <n v="1"/>
    <x v="2"/>
    <s v="web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2E-3"/>
    <n v="10"/>
    <x v="2"/>
    <s v="web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4"/>
    <n v="2"/>
    <x v="2"/>
    <s v="web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4E-2"/>
    <n v="35"/>
    <x v="2"/>
    <s v="web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2E-4"/>
    <n v="1"/>
    <x v="2"/>
    <s v="web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e v="#DIV/0!"/>
    <x v="2"/>
    <s v="web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e v="#DIV/0!"/>
    <x v="2"/>
    <s v="web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4"/>
    <n v="1"/>
    <x v="2"/>
    <s v="web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0.01"/>
    <n v="5"/>
    <x v="2"/>
    <s v="web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e v="#DIV/0!"/>
    <x v="2"/>
    <s v="web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5.5999999999999999E-3"/>
    <n v="14"/>
    <x v="2"/>
    <s v="web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5E-2"/>
    <n v="389.28571428571428"/>
    <x v="2"/>
    <s v="web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3E-2"/>
    <n v="150.5"/>
    <x v="2"/>
    <s v="web"/>
    <d v="2016-11-17T13:28:06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4"/>
    <n v="1"/>
    <x v="2"/>
    <s v="web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00000000000001E-2"/>
    <n v="24.777777777777779"/>
    <x v="2"/>
    <s v="web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7E-4"/>
    <n v="30.5"/>
    <x v="2"/>
    <s v="web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3E-2"/>
    <n v="250"/>
    <x v="2"/>
    <s v="web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0.23"/>
    <n v="16.428571428571427"/>
    <x v="2"/>
    <s v="web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1.0399999999999999E-3"/>
    <n v="13"/>
    <x v="2"/>
    <s v="web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4.2599999999999999E-3"/>
    <n v="53.25"/>
    <x v="2"/>
    <s v="web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2.9999999999999997E-4"/>
    <n v="3"/>
    <x v="2"/>
    <s v="web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2.6666666666666666E-3"/>
    <n v="10"/>
    <x v="2"/>
    <s v="web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0.34"/>
    <n v="121.42857142857143"/>
    <x v="2"/>
    <s v="web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4"/>
    <n v="15.5"/>
    <x v="2"/>
    <s v="web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0.02"/>
    <n v="100"/>
    <x v="2"/>
    <s v="web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E-2"/>
    <n v="23.333333333333332"/>
    <x v="2"/>
    <s v="web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e v="#DIV/0!"/>
    <x v="2"/>
    <s v="web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E-2"/>
    <n v="45.386153846153846"/>
    <x v="2"/>
    <s v="web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e v="#DIV/0!"/>
    <x v="2"/>
    <s v="web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00000000000001E-2"/>
    <n v="16.375"/>
    <x v="2"/>
    <s v="web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2E-3"/>
    <n v="10"/>
    <x v="2"/>
    <s v="web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e v="#DIV/0!"/>
    <x v="2"/>
    <s v="web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9.7400000000000004E-3"/>
    <n v="292.2"/>
    <x v="2"/>
    <s v="web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6.41025641025641E-3"/>
    <n v="5"/>
    <x v="2"/>
    <s v="web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e v="#DIV/0!"/>
    <x v="2"/>
    <s v="web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e v="#DIV/0!"/>
    <x v="2"/>
    <s v="web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e v="#DIV/0!"/>
    <x v="2"/>
    <s v="web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0.21363333333333334"/>
    <n v="105.93388429752066"/>
    <x v="2"/>
    <s v="web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e v="#DIV/0!"/>
    <x v="2"/>
    <s v="web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e v="#DIV/0!"/>
    <x v="2"/>
    <s v="web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e v="#DIV/0!"/>
    <x v="2"/>
    <s v="web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0.03"/>
    <n v="20"/>
    <x v="2"/>
    <s v="web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e v="#DIV/0!"/>
    <x v="2"/>
    <s v="web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3.9999999999999998E-7"/>
    <n v="1"/>
    <x v="2"/>
    <s v="web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0.01"/>
    <n v="300"/>
    <x v="2"/>
    <s v="web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E-2"/>
    <n v="87"/>
    <x v="2"/>
    <s v="web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3E-2"/>
    <n v="37.888888888888886"/>
    <x v="2"/>
    <s v="web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e v="#DIV/0!"/>
    <x v="2"/>
    <s v="web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e v="#DIV/0!"/>
    <x v="2"/>
    <s v="web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e v="#DIV/0!"/>
    <x v="2"/>
    <s v="web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0.17380000000000001"/>
    <n v="111.41025641025641"/>
    <x v="2"/>
    <s v="web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2.0000000000000001E-4"/>
    <n v="90"/>
    <x v="2"/>
    <s v="web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e v="#DIV/0!"/>
    <x v="2"/>
    <s v="web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1.75E-3"/>
    <n v="116.66666666666667"/>
    <x v="2"/>
    <s v="web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08E-4"/>
    <n v="10"/>
    <x v="2"/>
    <s v="web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E-2"/>
    <n v="76.666666666666671"/>
    <x v="2"/>
    <s v="web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e v="#DIV/0!"/>
    <x v="2"/>
    <s v="web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0.1245"/>
    <n v="49.8"/>
    <x v="2"/>
    <s v="web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2.0000000000000001E-4"/>
    <n v="1"/>
    <x v="2"/>
    <s v="web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7E-5"/>
    <n v="2"/>
    <x v="2"/>
    <s v="web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2E-3"/>
    <n v="4"/>
    <x v="2"/>
    <s v="web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e v="#DIV/0!"/>
    <x v="2"/>
    <s v="web"/>
    <d v="2017-02-25T17:04:00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9.0000000000000006E-5"/>
    <n v="3"/>
    <x v="2"/>
    <s v="web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9.9999999999999995E-7"/>
    <n v="1"/>
    <x v="2"/>
    <s v="web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.4428571428571428"/>
    <n v="50.5"/>
    <x v="2"/>
    <s v="wearables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.1916249999999999"/>
    <n v="151.31746031746033"/>
    <x v="2"/>
    <s v="wearables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.604850000000001"/>
    <n v="134.3592456301748"/>
    <x v="2"/>
    <s v="wearables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.0580799999999999"/>
    <n v="174.02631578947367"/>
    <x v="2"/>
    <s v="wearables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.0011791999999997"/>
    <n v="73.486268364348675"/>
    <x v="2"/>
    <s v="wearables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.7869999999999999"/>
    <n v="23.518987341772153"/>
    <x v="2"/>
    <s v="wearables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.3187625000000001"/>
    <n v="39.074444444444445"/>
    <x v="2"/>
    <s v="wearables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.0705"/>
    <n v="125.94117647058823"/>
    <x v="2"/>
    <s v="wearables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.2682285714285715"/>
    <n v="1644"/>
    <x v="2"/>
    <s v="wearables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.3996"/>
    <n v="42.670731707317074"/>
    <x v="2"/>
    <s v="wearables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.1240000000000001"/>
    <n v="35.125"/>
    <x v="2"/>
    <s v="wearables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.00528"/>
    <n v="239.35238095238094"/>
    <x v="2"/>
    <s v="wearables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.0046666666666666"/>
    <n v="107.64285714285714"/>
    <x v="2"/>
    <s v="wearables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.4144600000000001"/>
    <n v="95.830623306233065"/>
    <x v="2"/>
    <s v="wearables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.6729166666666666"/>
    <n v="31.663376110562684"/>
    <x v="2"/>
    <s v="wearables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.4688749999999999"/>
    <n v="42.886861313868614"/>
    <x v="2"/>
    <s v="wearables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.1356000000000002"/>
    <n v="122.73563218390805"/>
    <x v="2"/>
    <s v="wearables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.2569999999999999"/>
    <n v="190.45454545454547"/>
    <x v="2"/>
    <s v="wearables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.0446206037108834"/>
    <n v="109.33695652173913"/>
    <x v="2"/>
    <s v="wearables"/>
    <d v="2015-07-26T12:00:00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.0056666666666667"/>
    <n v="143.66666666666666"/>
    <x v="2"/>
    <s v="wearables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8E-2"/>
    <n v="84.944444444444443"/>
    <x v="2"/>
    <s v="wearables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9.4999999999999998E-3"/>
    <n v="10.555555555555555"/>
    <x v="2"/>
    <s v="wearables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4.0000000000000001E-3"/>
    <n v="39"/>
    <x v="2"/>
    <s v="wearables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3.5000000000000001E-3"/>
    <n v="100"/>
    <x v="2"/>
    <s v="wearables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5E-2"/>
    <n v="31.172413793103448"/>
    <x v="2"/>
    <s v="wearables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0.18640000000000001"/>
    <n v="155.33333333333334"/>
    <x v="2"/>
    <s v="wearables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3E-5"/>
    <n v="2"/>
    <x v="2"/>
    <s v="wearables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0.1002"/>
    <n v="178.92857142857142"/>
    <x v="2"/>
    <s v="wearables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600000000000002E-2"/>
    <n v="27.36"/>
    <x v="2"/>
    <s v="wearables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0.21507499999999999"/>
    <n v="1536.25"/>
    <x v="2"/>
    <s v="wearables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0.29276666666666668"/>
    <n v="84.99677419354839"/>
    <x v="2"/>
    <s v="wearables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0.39426666666666665"/>
    <n v="788.5333333333333"/>
    <x v="2"/>
    <s v="wearables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0.21628"/>
    <n v="50.29767441860465"/>
    <x v="2"/>
    <s v="wearables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2.0500000000000002E-3"/>
    <n v="68.333333333333329"/>
    <x v="2"/>
    <s v="wearables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2.9999999999999997E-4"/>
    <n v="7.5"/>
    <x v="2"/>
    <s v="wearables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0.14849999999999999"/>
    <n v="34.269230769230766"/>
    <x v="2"/>
    <s v="wearables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E-2"/>
    <n v="61.291666666666664"/>
    <x v="2"/>
    <s v="wearables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0.25584000000000001"/>
    <n v="133.25"/>
    <x v="2"/>
    <s v="wearables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6E-2"/>
    <n v="65.17647058823529"/>
    <x v="2"/>
    <s v="wearables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0.15485964912280703"/>
    <n v="93.90425531914893"/>
    <x v="2"/>
    <s v="wearables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0.25912000000000002"/>
    <n v="150.65116279069767"/>
    <x v="2"/>
    <s v="wearables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4.0000000000000002E-4"/>
    <n v="1"/>
    <x v="2"/>
    <s v="wearables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1.06E-3"/>
    <n v="13.25"/>
    <x v="2"/>
    <s v="wearables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8.5142857142857138E-3"/>
    <n v="99.333333333333329"/>
    <x v="2"/>
    <s v="wearables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500000000001E-2"/>
    <n v="177.39259259259259"/>
    <x v="2"/>
    <s v="wearables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0.27650000000000002"/>
    <n v="55.3"/>
    <x v="2"/>
    <s v="wearables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s v="wearables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499999999999997E-2"/>
    <n v="591.66666666666663"/>
    <x v="2"/>
    <s v="wearables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0.72989999999999999"/>
    <n v="405.5"/>
    <x v="2"/>
    <s v="wearables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0.57648750000000004"/>
    <n v="343.14732142857144"/>
    <x v="2"/>
    <s v="wearables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0.1234"/>
    <n v="72.588235294117652"/>
    <x v="2"/>
    <s v="wearables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5.1999999999999998E-3"/>
    <n v="26"/>
    <x v="2"/>
    <s v="wearables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299999999999997E-2"/>
    <n v="6.4975124378109452"/>
    <x v="2"/>
    <s v="wearables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0.35338000000000003"/>
    <n v="119.38513513513513"/>
    <x v="2"/>
    <s v="wearables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3.933333333333333E-3"/>
    <n v="84.285714285714292"/>
    <x v="2"/>
    <s v="wearables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E-2"/>
    <n v="90.857142857142861"/>
    <x v="2"/>
    <s v="wearables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5E-6"/>
    <n v="1"/>
    <x v="2"/>
    <s v="wearables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0.46379999999999999"/>
    <n v="20.342105263157894"/>
    <x v="2"/>
    <s v="wearables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0.15390000000000001"/>
    <n v="530.68965517241384"/>
    <x v="2"/>
    <s v="wearables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0.824221076923077"/>
    <n v="120.39184269662923"/>
    <x v="2"/>
    <s v="wearables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7E-2"/>
    <n v="13"/>
    <x v="2"/>
    <s v="wearables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0.26600000000000001"/>
    <n v="291.33333333333331"/>
    <x v="2"/>
    <s v="wearables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0.30813400000000002"/>
    <n v="124.9191891891892"/>
    <x v="2"/>
    <s v="wearables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00000000000002E-2"/>
    <n v="119.57142857142857"/>
    <x v="2"/>
    <s v="wearables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8.7454545454545458E-3"/>
    <n v="120.25"/>
    <x v="2"/>
    <s v="wearables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9.7699999999999992E-3"/>
    <n v="195.4"/>
    <x v="2"/>
    <s v="wearables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s v="wearables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0.78927352941176465"/>
    <n v="117.69868421052631"/>
    <x v="2"/>
    <s v="wearables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0.22092500000000001"/>
    <n v="23.948509485094849"/>
    <x v="2"/>
    <s v="wearables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4.0666666666666663E-3"/>
    <n v="30.5"/>
    <x v="2"/>
    <s v="wearables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s v="wearables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0.33790999999999999"/>
    <n v="99.973372781065095"/>
    <x v="2"/>
    <s v="wearables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2.1649484536082476E-3"/>
    <n v="26.25"/>
    <x v="2"/>
    <s v="wearables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7.9600000000000001E-3"/>
    <n v="199"/>
    <x v="2"/>
    <s v="wearables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0.14993333333333334"/>
    <n v="80.321428571428569"/>
    <x v="2"/>
    <s v="wearables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6E-2"/>
    <n v="115.75"/>
    <x v="2"/>
    <s v="wearables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0.10214285714285715"/>
    <n v="44.6875"/>
    <x v="2"/>
    <s v="wearables"/>
    <d v="2014-11-30T18:00:00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3.0500000000000002E-3"/>
    <n v="76.25"/>
    <x v="2"/>
    <s v="wearables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7.4999999999999997E-3"/>
    <n v="22.5"/>
    <x v="2"/>
    <s v="wearables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3E-2"/>
    <n v="19.399999999999999"/>
    <x v="2"/>
    <s v="wearables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.4394736842105262"/>
    <n v="66.707317073170728"/>
    <x v="3"/>
    <s v="nonfiction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.2210975609756098"/>
    <n v="84.142857142857139"/>
    <x v="3"/>
    <s v="nonfiction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.3202400000000001"/>
    <n v="215.72549019607843"/>
    <x v="3"/>
    <s v="nonfiction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.0938000000000001"/>
    <n v="54.69"/>
    <x v="3"/>
    <s v="nonfiction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.0547157142857144"/>
    <n v="51.62944055944056"/>
    <x v="3"/>
    <s v="nonfiction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.0035000000000001"/>
    <n v="143.35714285714286"/>
    <x v="3"/>
    <s v="nonfiction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.014"/>
    <n v="72.428571428571431"/>
    <x v="3"/>
    <s v="nonfiction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.5551428571428572"/>
    <n v="36.530201342281877"/>
    <x v="3"/>
    <s v="nonfiction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.05566"/>
    <n v="60.903461538461535"/>
    <x v="3"/>
    <s v="nonfiction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.3065"/>
    <n v="43.55"/>
    <x v="3"/>
    <s v="nonfiction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.3219000000000001"/>
    <n v="99.766037735849054"/>
    <x v="3"/>
    <s v="nonfiction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.26"/>
    <n v="88.732394366197184"/>
    <x v="3"/>
    <s v="nonfiction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.6"/>
    <n v="4.9230769230769234"/>
    <x v="3"/>
    <s v="nonfiction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.2048000000000001"/>
    <n v="17.822485207100591"/>
    <x v="3"/>
    <s v="nonfiction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.2552941176470589"/>
    <n v="187.19298245614036"/>
    <x v="3"/>
    <s v="nonfiction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.1440638297872341"/>
    <n v="234.80786026200875"/>
    <x v="3"/>
    <s v="nonfiction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.151388888888889"/>
    <n v="105.04629629629629"/>
    <x v="3"/>
    <s v="nonfiction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.224"/>
    <n v="56.666666666666664"/>
    <x v="3"/>
    <s v="nonfiction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.0673333333333332"/>
    <n v="39.048780487804876"/>
    <x v="3"/>
    <s v="nonfiction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.5833333333333333"/>
    <n v="68.345323741007192"/>
    <x v="3"/>
    <s v="nonfiction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.0740000000000001"/>
    <n v="169.57894736842104"/>
    <x v="3"/>
    <s v="nonfiction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.0226"/>
    <n v="141.42340425531913"/>
    <x v="3"/>
    <s v="nonfiction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.1071428571428572"/>
    <n v="67.391304347826093"/>
    <x v="3"/>
    <s v="nonfiction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.48"/>
    <n v="54.266666666666666"/>
    <x v="3"/>
    <s v="nonfiction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.0232000000000001"/>
    <n v="82.516129032258064"/>
    <x v="3"/>
    <s v="nonfiction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.7909909909909909"/>
    <n v="53.729729729729726"/>
    <x v="3"/>
    <s v="nonfiction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.1108135252761968"/>
    <n v="34.206185567010309"/>
    <x v="3"/>
    <s v="nonfiction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.0004285714285714"/>
    <n v="127.32727272727273"/>
    <x v="3"/>
    <s v="nonfiction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.0024999999999999"/>
    <n v="45.56818181818182"/>
    <x v="3"/>
    <s v="nonfiction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.0556000000000001"/>
    <n v="95.963636363636368"/>
    <x v="3"/>
    <s v="nonfiction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.0258775877587758"/>
    <n v="77.271186440677965"/>
    <x v="3"/>
    <s v="nonfiction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.1850000000000001"/>
    <n v="57.338709677419352"/>
    <x v="3"/>
    <s v="nonfiction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.117"/>
    <n v="53.19047619047619"/>
    <x v="3"/>
    <s v="nonfiction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.28"/>
    <n v="492.30769230769232"/>
    <x v="3"/>
    <s v="nonfiction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.0375000000000001"/>
    <n v="42.346938775510203"/>
    <x v="3"/>
    <s v="nonfiction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.0190760000000001"/>
    <n v="37.466029411764708"/>
    <x v="3"/>
    <s v="nonfiction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.177142857142857"/>
    <n v="37.454545454545453"/>
    <x v="3"/>
    <s v="nonfiction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.38"/>
    <n v="33.055555555555557"/>
    <x v="3"/>
    <s v="nonfiction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.02"/>
    <n v="134.21052631578948"/>
    <x v="3"/>
    <s v="nonfiction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.0192000000000001"/>
    <n v="51.474747474747474"/>
    <x v="3"/>
    <s v="nonfiction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s v="fiction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E-2"/>
    <n v="39.166666666666664"/>
    <x v="3"/>
    <s v="fiction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s v="fiction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1.1655011655011655E-3"/>
    <n v="5"/>
    <x v="3"/>
    <s v="fiction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s v="fiction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0.36014285714285715"/>
    <n v="57.295454545454547"/>
    <x v="3"/>
    <s v="fiction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s v="fiction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00000000000001E-2"/>
    <n v="59"/>
    <x v="3"/>
    <s v="fiction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s v="fiction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0.41399999999999998"/>
    <n v="31.846153846153847"/>
    <x v="3"/>
    <s v="fiction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s v="fiction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1E-4"/>
    <n v="10"/>
    <x v="3"/>
    <s v="fiction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3E-2"/>
    <n v="50"/>
    <x v="3"/>
    <s v="fiction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8.5129023676509714E-3"/>
    <n v="16"/>
    <x v="3"/>
    <s v="fiction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0.70199999999999996"/>
    <n v="39"/>
    <x v="3"/>
    <s v="fiction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000000000000001E-2"/>
    <n v="34"/>
    <x v="3"/>
    <s v="fiction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0.51400000000000001"/>
    <n v="63.122807017543863"/>
    <x v="3"/>
    <s v="fiction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7.0000000000000001E-3"/>
    <n v="7"/>
    <x v="3"/>
    <s v="fiction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4.0000000000000001E-3"/>
    <n v="2"/>
    <x v="3"/>
    <s v="fiction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68E-2"/>
    <n v="66.666666666666671"/>
    <x v="3"/>
    <s v="fiction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.04"/>
    <n v="38.518518518518519"/>
    <x v="4"/>
    <s v="rock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.3315375"/>
    <n v="42.609200000000001"/>
    <x v="4"/>
    <s v="rock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"/>
    <n v="50"/>
    <x v="4"/>
    <s v="rock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.4813333333333334"/>
    <n v="63.485714285714288"/>
    <x v="4"/>
    <s v="rock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.0249999999999999"/>
    <n v="102.5"/>
    <x v="4"/>
    <s v="rock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.8062799999999999"/>
    <n v="31.142758620689655"/>
    <x v="4"/>
    <s v="rock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.4279999999999999"/>
    <n v="162.27272727272728"/>
    <x v="4"/>
    <s v="rock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.1416666666666666"/>
    <n v="80.588235294117652"/>
    <x v="4"/>
    <s v="rock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.03505"/>
    <n v="59.85441176470588"/>
    <x v="4"/>
    <s v="rock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.0941176470588236"/>
    <n v="132.85714285714286"/>
    <x v="4"/>
    <s v="rock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.443746"/>
    <n v="92.547820512820508"/>
    <x v="4"/>
    <s v="rock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.0386666666666666"/>
    <n v="60.859375"/>
    <x v="4"/>
    <s v="rock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.0044440000000001"/>
    <n v="41.851833333333339"/>
    <x v="4"/>
    <s v="rock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.0277927272727272"/>
    <n v="88.325937499999995"/>
    <x v="4"/>
    <s v="rock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.0531250000000001"/>
    <n v="158.96226415094338"/>
    <x v="4"/>
    <s v="rock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.1178571428571429"/>
    <n v="85.054347826086953"/>
    <x v="4"/>
    <s v="rock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.0135000000000001"/>
    <n v="112.61111111111111"/>
    <x v="4"/>
    <s v="rock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.0753333333333333"/>
    <n v="45.436619718309856"/>
    <x v="4"/>
    <s v="rock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.1488571428571428"/>
    <n v="46.218390804597703"/>
    <x v="4"/>
    <s v="rock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.0002"/>
    <n v="178.60714285714286"/>
    <x v="4"/>
    <s v="rock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.5213333333333334"/>
    <n v="40.75"/>
    <x v="4"/>
    <s v="rock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.1152149999999998"/>
    <n v="43.733921568627444"/>
    <x v="4"/>
    <s v="rock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.0133333333333334"/>
    <n v="81.066666666666663"/>
    <x v="4"/>
    <s v="rock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.232608695652174"/>
    <n v="74.60526315789474"/>
    <x v="4"/>
    <s v="rock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"/>
    <n v="305.55555555555554"/>
    <x v="4"/>
    <s v="rock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.05"/>
    <n v="58.333333333333336"/>
    <x v="4"/>
    <s v="rock"/>
    <d v="2011-07-16T17:00:00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.0443750000000001"/>
    <n v="117.67605633802818"/>
    <x v="4"/>
    <s v="rock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.05125"/>
    <n v="73.771929824561397"/>
    <x v="4"/>
    <s v="rock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"/>
    <n v="104.65116279069767"/>
    <x v="4"/>
    <s v="rock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.03775"/>
    <n v="79.82692307692308"/>
    <x v="4"/>
    <s v="rock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.05"/>
    <n v="58.333333333333336"/>
    <x v="4"/>
    <s v="rock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.04"/>
    <n v="86.666666666666671"/>
    <x v="4"/>
    <s v="rock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.5183333333333333"/>
    <n v="27.606060606060606"/>
    <x v="4"/>
    <s v="rock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.59996"/>
    <n v="24.999375000000001"/>
    <x v="4"/>
    <s v="rock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.2729999999999999"/>
    <n v="45.464285714285715"/>
    <x v="4"/>
    <s v="rock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.07"/>
    <n v="99.534883720930239"/>
    <x v="4"/>
    <s v="rock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.1512214285714286"/>
    <n v="39.31"/>
    <x v="4"/>
    <s v="rock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.3711066666666665"/>
    <n v="89.419999999999987"/>
    <x v="4"/>
    <s v="rock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.5571428571428572"/>
    <n v="28.684210526315791"/>
    <x v="4"/>
    <s v="rock"/>
    <d v="2012-08-07T11:01:00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.0874999999999999"/>
    <n v="31.071428571428573"/>
    <x v="4"/>
    <s v="rock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.3405"/>
    <n v="70.55263157894737"/>
    <x v="4"/>
    <s v="rock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"/>
    <n v="224.12820512820514"/>
    <x v="4"/>
    <s v="rock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.1916666666666667"/>
    <n v="51.811594202898547"/>
    <x v="4"/>
    <s v="rock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.7949999999999999"/>
    <n v="43.515151515151516"/>
    <x v="4"/>
    <s v="rock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.3438124999999999"/>
    <n v="39.816666666666663"/>
    <x v="4"/>
    <s v="rock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.0043200000000001"/>
    <n v="126.8080808080808"/>
    <x v="4"/>
    <s v="rock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.0145454545454546"/>
    <n v="113.87755102040816"/>
    <x v="4"/>
    <s v="rock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.0333333333333334"/>
    <n v="28.181818181818183"/>
    <x v="4"/>
    <s v="rock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.07"/>
    <n v="36.60526315789474"/>
    <x v="4"/>
    <s v="rock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.04"/>
    <n v="32.5"/>
    <x v="4"/>
    <s v="rock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.0783333333333334"/>
    <n v="60.65625"/>
    <x v="4"/>
    <s v="rock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.3333333333333335"/>
    <n v="175"/>
    <x v="4"/>
    <s v="rock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.0060706666666666"/>
    <n v="97.993896103896105"/>
    <x v="4"/>
    <s v="rock"/>
    <d v="2012-01-21T02:13:00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.0166666666666666"/>
    <n v="148.78048780487805"/>
    <x v="4"/>
    <s v="rock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.3101818181818181"/>
    <n v="96.08"/>
    <x v="4"/>
    <s v="rock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.1725000000000001"/>
    <n v="58.625"/>
    <x v="4"/>
    <s v="rock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.009304"/>
    <n v="109.70695652173914"/>
    <x v="4"/>
    <s v="rock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.218"/>
    <n v="49.112903225806448"/>
    <x v="4"/>
    <s v="rock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.454"/>
    <n v="47.672131147540981"/>
    <x v="4"/>
    <s v="rock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.166166"/>
    <n v="60.737812499999997"/>
    <x v="4"/>
    <s v="rock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.2041660000000001"/>
    <n v="63.37715789473684"/>
    <x v="4"/>
    <s v="metal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.0132000000000001"/>
    <n v="53.893617021276597"/>
    <x v="4"/>
    <s v="metal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.0431999999999999"/>
    <n v="66.871794871794876"/>
    <x v="4"/>
    <s v="metal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.6713333333333331"/>
    <n v="63.102362204724407"/>
    <x v="4"/>
    <s v="metal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.9413333333333334"/>
    <n v="36.628930817610062"/>
    <x v="4"/>
    <s v="metal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.203802"/>
    <n v="34.005706214689269"/>
    <x v="4"/>
    <s v="metal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.2200090909090908"/>
    <n v="28.553404255319148"/>
    <x v="4"/>
    <s v="metal"/>
    <d v="2014-03-10T08:00:00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"/>
    <n v="10"/>
    <x v="4"/>
    <s v="metal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"/>
    <n v="18.75"/>
    <x v="4"/>
    <s v="metal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.1990000000000001"/>
    <n v="41.704347826086959"/>
    <x v="4"/>
    <s v="metal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.55175"/>
    <n v="46.669172932330824"/>
    <x v="4"/>
    <s v="metal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.3045"/>
    <n v="37.271428571428572"/>
    <x v="4"/>
    <s v="metal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.0497142857142858"/>
    <n v="59.258064516129032"/>
    <x v="4"/>
    <s v="metal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"/>
    <n v="30"/>
    <x v="4"/>
    <s v="metal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.1822050359712231"/>
    <n v="65.8623246492986"/>
    <x v="4"/>
    <s v="metal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.0344827586206897"/>
    <n v="31.914893617021278"/>
    <x v="4"/>
    <s v="metal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.1800000000000002"/>
    <n v="19.464285714285715"/>
    <x v="4"/>
    <s v="metal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"/>
    <n v="50"/>
    <x v="4"/>
    <s v="metal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.4400583333333332"/>
    <n v="22.737763157894737"/>
    <x v="4"/>
    <s v="metal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.0467500000000001"/>
    <n v="42.724489795918366"/>
    <x v="4"/>
    <s v="metal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0.18142857142857144"/>
    <n v="52.916666666666664"/>
    <x v="4"/>
    <s v="jazz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4E-2"/>
    <n v="50.5"/>
    <x v="4"/>
    <s v="jazz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3.3999999999999998E-3"/>
    <n v="42.5"/>
    <x v="4"/>
    <s v="jazz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4999999999999998E-2"/>
    <n v="18"/>
    <x v="4"/>
    <s v="jazz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0.41538461538461541"/>
    <n v="34.177215189873415"/>
    <x v="4"/>
    <s v="jazz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E-2"/>
    <n v="22.5"/>
    <x v="4"/>
    <s v="jazz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0.18285714285714286"/>
    <n v="58.18181818181818"/>
    <x v="4"/>
    <s v="jazz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0.2402"/>
    <n v="109.18181818181819"/>
    <x v="4"/>
    <s v="jazz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1.1111111111111111E-3"/>
    <n v="50"/>
    <x v="4"/>
    <s v="jazz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0.11818181818181818"/>
    <n v="346.66666666666669"/>
    <x v="4"/>
    <s v="jazz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3.0999999999999999E-3"/>
    <n v="12.4"/>
    <x v="4"/>
    <s v="jazz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69E-2"/>
    <n v="27.083333333333332"/>
    <x v="4"/>
    <s v="jazz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8.1250000000000003E-3"/>
    <n v="32.5"/>
    <x v="4"/>
    <s v="jazz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7E-2"/>
    <n v="9"/>
    <x v="4"/>
    <s v="jazz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0.24333333333333335"/>
    <n v="34.761904761904759"/>
    <x v="4"/>
    <s v="jazz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e v="#DIV/0!"/>
    <x v="4"/>
    <s v="jazz"/>
    <d v="2015-09-21T11:22:11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0.40799492385786801"/>
    <n v="28.577777777777779"/>
    <x v="4"/>
    <s v="jazz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0.67549999999999999"/>
    <n v="46.586206896551722"/>
    <x v="4"/>
    <s v="jazz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2999999999999999E-2"/>
    <n v="32.5"/>
    <x v="4"/>
    <s v="jazz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0.30666666666666664"/>
    <n v="21.466666666666665"/>
    <x v="4"/>
    <s v="jazz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E-2"/>
    <n v="14.125"/>
    <x v="4"/>
    <s v="indie rock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8.0000000000000002E-3"/>
    <n v="30"/>
    <x v="4"/>
    <s v="indie rock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0.20133333333333334"/>
    <n v="21.571428571428573"/>
    <x v="4"/>
    <s v="indie rock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0.4002"/>
    <n v="83.375"/>
    <x v="4"/>
    <s v="indie rock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0.01"/>
    <n v="10"/>
    <x v="4"/>
    <s v="indie rock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0.75"/>
    <n v="35.714285714285715"/>
    <x v="4"/>
    <s v="indie rock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0.41"/>
    <n v="29.285714285714285"/>
    <x v="4"/>
    <s v="indie rock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s v="indie rock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1999999999999995E-2"/>
    <n v="18"/>
    <x v="4"/>
    <s v="indie rock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5E-2"/>
    <n v="73.760000000000005"/>
    <x v="4"/>
    <s v="indie rock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64E-2"/>
    <n v="31.25"/>
    <x v="4"/>
    <s v="indie rock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00000000000001E-2"/>
    <n v="28.888888888888889"/>
    <x v="4"/>
    <s v="indie rock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0.40749999999999997"/>
    <n v="143.8235294117647"/>
    <x v="4"/>
    <s v="indie rock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0.1"/>
    <n v="40"/>
    <x v="4"/>
    <s v="indie rock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0.39169999999999999"/>
    <n v="147.81132075471697"/>
    <x v="4"/>
    <s v="indie rock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000000000001E-2"/>
    <n v="27.857142857142858"/>
    <x v="4"/>
    <s v="indie rock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0.4"/>
    <n v="44.444444444444443"/>
    <x v="4"/>
    <s v="indie rock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s v="indie rock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000000000000001E-2"/>
    <n v="35"/>
    <x v="4"/>
    <s v="indie rock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0.37333333333333335"/>
    <n v="35"/>
    <x v="4"/>
    <s v="indie rock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4.1999999999999997E-3"/>
    <n v="10.5"/>
    <x v="4"/>
    <s v="jazz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e v="#DIV/0!"/>
    <x v="4"/>
    <s v="jazz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3.0000000000000001E-3"/>
    <n v="30"/>
    <x v="4"/>
    <s v="jazz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000000000000001E-2"/>
    <n v="40"/>
    <x v="4"/>
    <s v="jazz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3.0200000000000001E-3"/>
    <n v="50.333333333333336"/>
    <x v="4"/>
    <s v="jazz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E-2"/>
    <n v="32.666666666666664"/>
    <x v="4"/>
    <s v="jazz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e v="#DIV/0!"/>
    <x v="4"/>
    <s v="jazz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e v="#DIV/0!"/>
    <x v="4"/>
    <s v="jazz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e v="#DIV/0!"/>
    <x v="4"/>
    <s v="jazz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00000000000001E-2"/>
    <n v="65"/>
    <x v="4"/>
    <s v="jazz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0.22363636363636363"/>
    <n v="24.6"/>
    <x v="4"/>
    <s v="jazz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e v="#DIV/0!"/>
    <x v="4"/>
    <s v="jazz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8.5714285714285719E-3"/>
    <n v="15"/>
    <x v="4"/>
    <s v="jazz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2E-2"/>
    <n v="82.583333333333329"/>
    <x v="4"/>
    <s v="jazz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e v="#DIV/0!"/>
    <x v="4"/>
    <s v="jazz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6E-2"/>
    <n v="41.666666666666664"/>
    <x v="4"/>
    <s v="jazz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e v="#DIV/0!"/>
    <x v="4"/>
    <s v="jazz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6.0000000000000001E-3"/>
    <n v="30"/>
    <x v="4"/>
    <s v="jazz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E-2"/>
    <n v="19.600000000000001"/>
    <x v="4"/>
    <s v="jazz"/>
    <d v="2014-12-01T16:59:21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5.0000000000000001E-3"/>
    <n v="100"/>
    <x v="4"/>
    <s v="jazz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e v="#DIV/0!"/>
    <x v="4"/>
    <s v="jazz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0.309"/>
    <n v="231.75"/>
    <x v="4"/>
    <s v="jazz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0.21037037037037037"/>
    <n v="189.33333333333334"/>
    <x v="4"/>
    <s v="jazz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1999999999999999E-2"/>
    <n v="55"/>
    <x v="4"/>
    <s v="jazz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0.109"/>
    <n v="21.8"/>
    <x v="4"/>
    <s v="jazz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68E-2"/>
    <n v="32"/>
    <x v="4"/>
    <s v="jazz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e v="#DIV/0!"/>
    <x v="4"/>
    <s v="jazz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e v="#DIV/0!"/>
    <x v="4"/>
    <s v="jazz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0.10862068965517241"/>
    <n v="56.25"/>
    <x v="4"/>
    <s v="jazz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e v="#DIV/0!"/>
    <x v="4"/>
    <s v="jazz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0.38333333333333336"/>
    <n v="69"/>
    <x v="4"/>
    <s v="jazz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00000000000003E-2"/>
    <n v="18.714285714285715"/>
    <x v="4"/>
    <s v="jazz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0.14536842105263159"/>
    <n v="46.033333333333331"/>
    <x v="4"/>
    <s v="jazz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0.06"/>
    <n v="60"/>
    <x v="4"/>
    <s v="jazz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0.30399999999999999"/>
    <n v="50.666666666666664"/>
    <x v="4"/>
    <s v="jazz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5E-2"/>
    <n v="25"/>
    <x v="4"/>
    <s v="jazz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e v="#DIV/0!"/>
    <x v="4"/>
    <s v="jazz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9E-2"/>
    <n v="20"/>
    <x v="4"/>
    <s v="jazz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3.5714285714285713E-3"/>
    <n v="25"/>
    <x v="4"/>
    <s v="jazz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5E-2"/>
    <n v="20"/>
    <x v="4"/>
    <s v="jazz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0.17155555555555554"/>
    <n v="110.28571428571429"/>
    <x v="2"/>
    <s v="wearables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E-2"/>
    <n v="37.451612903225808"/>
    <x v="2"/>
    <s v="wearables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9E-2"/>
    <n v="41.75"/>
    <x v="2"/>
    <s v="wearables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4E-2"/>
    <n v="24.083333333333332"/>
    <x v="2"/>
    <s v="wearables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0.13325999999999999"/>
    <n v="69.40625"/>
    <x v="2"/>
    <s v="wearables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0000000000001E-2"/>
    <n v="155.25"/>
    <x v="2"/>
    <s v="wearables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6E-2"/>
    <n v="57.2"/>
    <x v="2"/>
    <s v="wearables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s v="wearables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0.12"/>
    <n v="60"/>
    <x v="2"/>
    <s v="wearables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0000000000001E-2"/>
    <n v="39"/>
    <x v="2"/>
    <s v="wearables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0.28039999999999998"/>
    <n v="58.416666666666664"/>
    <x v="2"/>
    <s v="wearables"/>
    <d v="2016-01-17T12:01:01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0.38390000000000002"/>
    <n v="158.63636363636363"/>
    <x v="2"/>
    <s v="wearables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0.39942857142857141"/>
    <n v="99.857142857142861"/>
    <x v="2"/>
    <s v="wearables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8.3999999999999995E-3"/>
    <n v="25.2"/>
    <x v="2"/>
    <s v="wearables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0.43406666666666666"/>
    <n v="89.191780821917803"/>
    <x v="2"/>
    <s v="wearables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5E-2"/>
    <n v="182.6236559139785"/>
    <x v="2"/>
    <s v="wearables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19999999999999E-2"/>
    <n v="50.647058823529413"/>
    <x v="2"/>
    <s v="wearables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5E-2"/>
    <n v="33.285714285714285"/>
    <x v="2"/>
    <s v="wearables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0.11328275684711328"/>
    <n v="51.823529411764703"/>
    <x v="2"/>
    <s v="wearables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0.3886"/>
    <n v="113.62573099415205"/>
    <x v="2"/>
    <s v="wearables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0.46100628930817611"/>
    <n v="136.46276595744681"/>
    <x v="2"/>
    <s v="wearables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0.42188421052631581"/>
    <n v="364.35454545454547"/>
    <x v="2"/>
    <s v="wearables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0.2848"/>
    <n v="19.243243243243242"/>
    <x v="2"/>
    <s v="wearables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1E-2"/>
    <n v="41.888888888888886"/>
    <x v="2"/>
    <s v="wearables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7.9909090909090902E-3"/>
    <n v="30.310344827586206"/>
    <x v="2"/>
    <s v="wearables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2E-2"/>
    <n v="49.666666666666664"/>
    <x v="2"/>
    <s v="wearables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0.14799999999999999"/>
    <n v="59.2"/>
    <x v="2"/>
    <s v="wearables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0.17810000000000001"/>
    <n v="43.97530864197531"/>
    <x v="2"/>
    <s v="wearables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E-2"/>
    <n v="26.5"/>
    <x v="2"/>
    <s v="wearables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0.46666666666666667"/>
    <n v="1272.7272727272727"/>
    <x v="2"/>
    <s v="wearables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0.4592"/>
    <n v="164"/>
    <x v="2"/>
    <s v="wearables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2.2599999999999999E-3"/>
    <n v="45.2"/>
    <x v="2"/>
    <s v="wearables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0.34625"/>
    <n v="153.88888888888889"/>
    <x v="2"/>
    <s v="wearables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49999999999999E-2"/>
    <n v="51.375"/>
    <x v="2"/>
    <s v="wearables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5.5999999999999999E-3"/>
    <n v="93.333333333333329"/>
    <x v="2"/>
    <s v="wearables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69999999999999E-2"/>
    <n v="108.625"/>
    <x v="2"/>
    <s v="wearables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E-2"/>
    <n v="160.5"/>
    <x v="2"/>
    <s v="wearables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0.33666666666666667"/>
    <n v="75.75"/>
    <x v="2"/>
    <s v="wearables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0.5626326718299024"/>
    <n v="790.83739837398377"/>
    <x v="2"/>
    <s v="wearables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0.82817600000000002"/>
    <n v="301.93916666666667"/>
    <x v="2"/>
    <s v="wearables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0.14860000000000001"/>
    <n v="47.935483870967744"/>
    <x v="2"/>
    <s v="wearables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4"/>
    <n v="2.75"/>
    <x v="2"/>
    <s v="wearables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3E-4"/>
    <n v="1"/>
    <x v="2"/>
    <s v="wearables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0.2950613611721471"/>
    <n v="171.79329608938548"/>
    <x v="2"/>
    <s v="wearables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E-2"/>
    <n v="35.333333333333336"/>
    <x v="2"/>
    <s v="wearables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27E-2"/>
    <n v="82.086956521739125"/>
    <x v="2"/>
    <s v="wearables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0.1275"/>
    <n v="110.8695652173913"/>
    <x v="2"/>
    <s v="wearables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0.13220000000000001"/>
    <n v="161.21951219512195"/>
    <x v="2"/>
    <s v="wearables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s v="wearables"/>
    <d v="2016-10-01T02:33:45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0.16769999999999999"/>
    <n v="52.40625"/>
    <x v="2"/>
    <s v="wearables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1.0399999999999999E-3"/>
    <n v="13"/>
    <x v="2"/>
    <s v="wearables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E-2"/>
    <n v="30.285714285714285"/>
    <x v="2"/>
    <s v="wearables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4.6699999999999997E-3"/>
    <n v="116.75"/>
    <x v="2"/>
    <s v="wearables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0.25087142857142858"/>
    <n v="89.59693877551021"/>
    <x v="2"/>
    <s v="wearables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5000000000001E-2"/>
    <n v="424.45454545454544"/>
    <x v="2"/>
    <s v="wearables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599999999999998E-2"/>
    <n v="80.666666666666671"/>
    <x v="2"/>
    <s v="wearables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0000000000001E-2"/>
    <n v="13"/>
    <x v="2"/>
    <s v="wearables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2999999999999999E-2"/>
    <n v="8.125"/>
    <x v="2"/>
    <s v="wearables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0.58558333333333334"/>
    <n v="153.42794759825327"/>
    <x v="2"/>
    <s v="wearables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73E-2"/>
    <n v="292.07499999999999"/>
    <x v="2"/>
    <s v="wearables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3E-2"/>
    <n v="3304"/>
    <x v="2"/>
    <s v="wearables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.04"/>
    <n v="1300"/>
    <x v="2"/>
    <s v="wearables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0.29602960296029601"/>
    <n v="134.54545454545453"/>
    <x v="2"/>
    <s v="wearables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0.16055"/>
    <n v="214.06666666666666"/>
    <x v="2"/>
    <s v="wearables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0.82208000000000003"/>
    <n v="216.33684210526314"/>
    <x v="2"/>
    <s v="wearables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0.75051000000000001"/>
    <n v="932.31055900621118"/>
    <x v="2"/>
    <s v="wearables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00000000000003E-2"/>
    <n v="29.25"/>
    <x v="2"/>
    <s v="wearables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0.44319999999999998"/>
    <n v="174.94736842105263"/>
    <x v="2"/>
    <s v="wearables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2.6737967914438501E-3"/>
    <n v="250"/>
    <x v="2"/>
    <s v="wearables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0.1313"/>
    <n v="65"/>
    <x v="2"/>
    <s v="wearables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1.9088937093275488E-3"/>
    <n v="55"/>
    <x v="2"/>
    <s v="wearables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3.7499999999999999E-3"/>
    <n v="75"/>
    <x v="2"/>
    <s v="wearables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.35021"/>
    <n v="1389.3561935483872"/>
    <x v="2"/>
    <s v="wearables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0.34527999999999998"/>
    <n v="95.911111111111111"/>
    <x v="2"/>
    <s v="wearables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0.30599999999999999"/>
    <n v="191.25"/>
    <x v="2"/>
    <s v="wearables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68E-2"/>
    <n v="40"/>
    <x v="2"/>
    <s v="wearables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E-2"/>
    <n v="74.78947368421052"/>
    <x v="2"/>
    <s v="wearables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0.22878799999999999"/>
    <n v="161.11830985915492"/>
    <x v="2"/>
    <s v="wearables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0000000000001E-2"/>
    <n v="88.714285714285708"/>
    <x v="2"/>
    <s v="wearables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0.47333333333333333"/>
    <n v="53.25"/>
    <x v="2"/>
    <s v="wearables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.0554838709677421"/>
    <n v="106.2"/>
    <x v="4"/>
    <s v="electronic music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.5180366666666667"/>
    <n v="22.079728033472804"/>
    <x v="4"/>
    <s v="electronic music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.149"/>
    <n v="31.054054054054053"/>
    <x v="4"/>
    <s v="electronic music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.3715000000000002"/>
    <n v="36.206106870229007"/>
    <x v="4"/>
    <s v="electronic music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.1863774999999999"/>
    <n v="388.9762295081967"/>
    <x v="4"/>
    <s v="electronic music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.099283142857143"/>
    <n v="71.848571428571432"/>
    <x v="4"/>
    <s v="electronic music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.0000828571428571"/>
    <n v="57.381803278688523"/>
    <x v="4"/>
    <s v="electronic music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.0309292094387414"/>
    <n v="69.666666666666671"/>
    <x v="4"/>
    <s v="electronic music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.1727000000000001"/>
    <n v="45.988235294117644"/>
    <x v="4"/>
    <s v="electronic music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.1175999999999999"/>
    <n v="79.262411347517727"/>
    <x v="4"/>
    <s v="electronic music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.4209999999999998"/>
    <n v="43.031446540880502"/>
    <x v="4"/>
    <s v="electronic music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.0740000000000001"/>
    <n v="108.48484848484848"/>
    <x v="4"/>
    <s v="electronic music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.0849703703703704"/>
    <n v="61.029583333333335"/>
    <x v="4"/>
    <s v="electronic music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.0286144578313252"/>
    <n v="50.592592592592595"/>
    <x v="4"/>
    <s v="electronic music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.3000180000000001"/>
    <n v="39.157168674698795"/>
    <x v="4"/>
    <s v="electronic music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.0765217391304347"/>
    <n v="65.15789473684211"/>
    <x v="4"/>
    <s v="electronic music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.1236044444444444"/>
    <n v="23.963127962085309"/>
    <x v="4"/>
    <s v="electronic music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.0209999999999999"/>
    <n v="48.61904761904762"/>
    <x v="4"/>
    <s v="electronic music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.4533333333333334"/>
    <n v="35.73770491803279"/>
    <x v="4"/>
    <s v="electronic music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.282"/>
    <n v="21.366666666666667"/>
    <x v="4"/>
    <s v="electronic music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2.9411764705882353E-3"/>
    <n v="250"/>
    <x v="5"/>
    <s v="audio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s v="audio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E-2"/>
    <n v="10"/>
    <x v="5"/>
    <s v="audio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1E-2"/>
    <n v="29.236301369863014"/>
    <x v="5"/>
    <s v="audio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E-4"/>
    <n v="3"/>
    <x v="5"/>
    <s v="audio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599999999999999E-2"/>
    <n v="33.25"/>
    <x v="5"/>
    <s v="audio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s v="audio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5.0000000000000001E-4"/>
    <n v="1"/>
    <x v="5"/>
    <s v="audio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E-2"/>
    <n v="53"/>
    <x v="5"/>
    <s v="audio"/>
    <d v="2016-09-24T19:16:29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s v="audio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s v="audio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s v="audio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s v="audio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0.01"/>
    <n v="15"/>
    <x v="5"/>
    <s v="audio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s v="audio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s v="audio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s v="audio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s v="audio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s v="audio"/>
    <d v="2015-03-25T18:00:00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s v="audio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0.01"/>
    <n v="50"/>
    <x v="5"/>
    <s v="audio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s v="audio"/>
    <d v="2016-05-01T19:00:00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0.95477386934673369"/>
    <n v="47.5"/>
    <x v="5"/>
    <s v="audio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s v="audio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6E-2"/>
    <n v="65.666666666666671"/>
    <x v="6"/>
    <s v="video games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E-2"/>
    <n v="16.2"/>
    <x v="6"/>
    <s v="video games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E-2"/>
    <n v="34.128378378378379"/>
    <x v="6"/>
    <s v="video games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0.26"/>
    <n v="13"/>
    <x v="6"/>
    <s v="video games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1.5E-3"/>
    <n v="11.25"/>
    <x v="6"/>
    <s v="video games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0.38636363636363635"/>
    <n v="40.476190476190474"/>
    <x v="6"/>
    <s v="video games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7.0000000000000001E-3"/>
    <n v="35"/>
    <x v="6"/>
    <s v="video games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s v="video games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4"/>
    <n v="12.75"/>
    <x v="6"/>
    <s v="video games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4E-2"/>
    <n v="10"/>
    <x v="6"/>
    <s v="video games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89E-2"/>
    <n v="113.56666666666666"/>
    <x v="6"/>
    <s v="video games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4999999999999998E-2"/>
    <n v="15"/>
    <x v="6"/>
    <s v="video games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0.62765333333333329"/>
    <n v="48.281025641025643"/>
    <x v="6"/>
    <s v="video games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0.29376000000000002"/>
    <n v="43.976047904191617"/>
    <x v="6"/>
    <s v="video games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4999999999999997E-2"/>
    <n v="9"/>
    <x v="6"/>
    <s v="video games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7E-2"/>
    <n v="37.666666666666664"/>
    <x v="6"/>
    <s v="video games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6E-2"/>
    <n v="18.581632653061224"/>
    <x v="6"/>
    <s v="video games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3E-4"/>
    <n v="3"/>
    <x v="6"/>
    <s v="video games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5.5999999999999999E-3"/>
    <n v="18.666666666666668"/>
    <x v="6"/>
    <s v="video games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8.2000000000000007E-3"/>
    <n v="410"/>
    <x v="6"/>
    <s v="video games"/>
    <d v="2014-08-02T09:49:43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s v="video games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00000000000001E-2"/>
    <n v="114"/>
    <x v="6"/>
    <s v="video games"/>
    <d v="2016-03-14T09:06:15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39E-4"/>
    <n v="7.5"/>
    <x v="6"/>
    <s v="video games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s v="video games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0.14182977777777778"/>
    <n v="43.41727891156463"/>
    <x v="6"/>
    <s v="video games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65E-2"/>
    <n v="23.959183673469386"/>
    <x v="6"/>
    <s v="video games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3E-4"/>
    <n v="5"/>
    <x v="6"/>
    <s v="video games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0.125"/>
    <n v="12.5"/>
    <x v="6"/>
    <s v="video games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00000000000001E-2"/>
    <n v="3"/>
    <x v="6"/>
    <s v="video games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0.14083333333333334"/>
    <n v="10.5625"/>
    <x v="6"/>
    <s v="video games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0.18300055555555556"/>
    <n v="122.00037037037038"/>
    <x v="6"/>
    <s v="video games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E-2"/>
    <n v="267.80851063829789"/>
    <x v="6"/>
    <s v="video games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0.17933333333333334"/>
    <n v="74.206896551724142"/>
    <x v="6"/>
    <s v="video games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6999999999999999E-4"/>
    <n v="6.7142857142857144"/>
    <x v="6"/>
    <s v="video games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20000000000004E-2"/>
    <n v="81.954545454545453"/>
    <x v="6"/>
    <s v="video games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5.0000000000000001E-3"/>
    <n v="25"/>
    <x v="6"/>
    <s v="video games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000000000000001E-2"/>
    <n v="10"/>
    <x v="6"/>
    <s v="video games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0999999999999999E-4"/>
    <n v="6.833333333333333"/>
    <x v="6"/>
    <s v="video games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4999999999999E-2"/>
    <n v="17.708333333333332"/>
    <x v="6"/>
    <s v="video games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199999999999999E-2"/>
    <n v="16.2"/>
    <x v="6"/>
    <s v="video games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67E-2"/>
    <n v="80.297297297297291"/>
    <x v="6"/>
    <s v="video games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1.5900000000000001E-3"/>
    <n v="71.55"/>
    <x v="6"/>
    <s v="video games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0.41249999999999998"/>
    <n v="23.571428571428573"/>
    <x v="6"/>
    <s v="video games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s v="video games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E-2"/>
    <n v="34.88095238095238"/>
    <x v="6"/>
    <s v="video games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4.4999999999999997E-3"/>
    <n v="15"/>
    <x v="6"/>
    <s v="video games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5.1000000000000004E-3"/>
    <n v="23.181818181818183"/>
    <x v="6"/>
    <s v="video games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4.0000000000000002E-4"/>
    <n v="1"/>
    <x v="6"/>
    <s v="video games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0.35537409090909089"/>
    <n v="100.23371794871794"/>
    <x v="6"/>
    <s v="video games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5.0000000000000001E-3"/>
    <n v="5"/>
    <x v="6"/>
    <s v="video games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1.6666666666666668E-3"/>
    <n v="3.3333333333333335"/>
    <x v="6"/>
    <s v="video games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1.325E-3"/>
    <n v="13.25"/>
    <x v="6"/>
    <s v="video games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000000000004E-4"/>
    <n v="17.852"/>
    <x v="6"/>
    <s v="video games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4E-2"/>
    <n v="10.375"/>
    <x v="6"/>
    <s v="video games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E-2"/>
    <n v="36.333333333333336"/>
    <x v="6"/>
    <s v="video games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2.3809523809523812E-3"/>
    <n v="5"/>
    <x v="6"/>
    <s v="video games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s v="video games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6E-4"/>
    <n v="5.8"/>
    <x v="6"/>
    <s v="video games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s v="video games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2.2000000000000001E-3"/>
    <n v="3.6666666666666665"/>
    <x v="6"/>
    <s v="video games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4.7222222222222223E-3"/>
    <n v="60.714285714285715"/>
    <x v="6"/>
    <s v="mobile games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s v="mobile games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5.0000000000000001E-3"/>
    <n v="5"/>
    <x v="6"/>
    <s v="mobile games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3E-2"/>
    <n v="25.434782608695652"/>
    <x v="6"/>
    <s v="mobile games"/>
    <d v="2014-11-14T15:30:00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1E-3"/>
    <n v="1"/>
    <x v="6"/>
    <s v="mobile games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1.0499999999999999E-3"/>
    <n v="10.5"/>
    <x v="6"/>
    <s v="mobile games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2.2000000000000001E-3"/>
    <n v="3.6666666666666665"/>
    <x v="6"/>
    <s v="mobile games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s v="mobile games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0.14380000000000001"/>
    <n v="110.61538461538461"/>
    <x v="6"/>
    <s v="mobile games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6.6666666666666671E-3"/>
    <n v="20"/>
    <x v="6"/>
    <s v="mobile games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3E-5"/>
    <n v="1"/>
    <x v="6"/>
    <s v="mobile games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0.05"/>
    <n v="50"/>
    <x v="6"/>
    <s v="mobile games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53E-2"/>
    <n v="45"/>
    <x v="6"/>
    <s v="mobile games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0.39500000000000002"/>
    <n v="253.2051282051282"/>
    <x v="6"/>
    <s v="mobile games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3.5714285714285713E-3"/>
    <n v="31.25"/>
    <x v="6"/>
    <s v="mobile games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00000000000001E-4"/>
    <n v="5"/>
    <x v="6"/>
    <s v="mobile games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s v="mobile games"/>
    <d v="2015-08-06T05:05:21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s v="mobile games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s v="mobile games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4.1333333333333335E-3"/>
    <n v="23.25"/>
    <x v="6"/>
    <s v="mobile games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s v="food trucks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1.25E-3"/>
    <n v="100"/>
    <x v="7"/>
    <s v="food trucks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3E-2"/>
    <n v="44.166666666666664"/>
    <x v="7"/>
    <s v="food trucks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s v="food trucks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4.8666666666666667E-3"/>
    <n v="24.333333333333332"/>
    <x v="7"/>
    <s v="food trucks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1.5E-3"/>
    <n v="37.5"/>
    <x v="7"/>
    <s v="food trucks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0.1008"/>
    <n v="42"/>
    <x v="7"/>
    <s v="food trucks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s v="food trucks"/>
    <d v="2015-09-06T20:27:43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500000000002E-2"/>
    <n v="60.733333333333334"/>
    <x v="7"/>
    <s v="food trucks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6.2500000000000003E-3"/>
    <n v="50"/>
    <x v="7"/>
    <s v="food trucks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000000000000002E-2"/>
    <n v="108.33333333333333"/>
    <x v="7"/>
    <s v="food trucks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7.5199999999999998E-3"/>
    <n v="23.5"/>
    <x v="7"/>
    <s v="food trucks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s v="food trucks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00000000000001E-2"/>
    <n v="50.333333333333336"/>
    <x v="7"/>
    <s v="food trucks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4.6666666666666671E-3"/>
    <n v="11.666666666666666"/>
    <x v="7"/>
    <s v="food trucks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s v="food trucks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E-2"/>
    <n v="60.789473684210527"/>
    <x v="7"/>
    <s v="food trucks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s v="food trucks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38E-4"/>
    <n v="17.5"/>
    <x v="7"/>
    <s v="food trucks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s v="food trucks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s v="food trucks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0.20705000000000001"/>
    <n v="82.82"/>
    <x v="7"/>
    <s v="food trucks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0.19139999999999999"/>
    <n v="358.875"/>
    <x v="7"/>
    <s v="food trucks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7E-2"/>
    <n v="61.1875"/>
    <x v="7"/>
    <s v="food trucks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64E-2"/>
    <n v="340"/>
    <x v="7"/>
    <s v="food trucks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1.6999999999999999E-3"/>
    <n v="5.666666666666667"/>
    <x v="7"/>
    <s v="food trucks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4.0000000000000001E-3"/>
    <n v="50"/>
    <x v="7"/>
    <s v="food trucks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1E-3"/>
    <n v="25"/>
    <x v="7"/>
    <s v="food trucks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s v="food trucks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000000000000001E-4"/>
    <n v="30"/>
    <x v="7"/>
    <s v="food trucks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7E-2"/>
    <n v="46.631578947368418"/>
    <x v="7"/>
    <s v="food trucks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50000000000002E-2"/>
    <n v="65"/>
    <x v="7"/>
    <s v="food trucks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2E-5"/>
    <n v="10"/>
    <x v="7"/>
    <s v="food trucks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s v="food trucks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E-5"/>
    <n v="5"/>
    <x v="7"/>
    <s v="food trucks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7E-2"/>
    <n v="640"/>
    <x v="7"/>
    <s v="food trucks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0.11749999999999999"/>
    <n v="69.117647058823536"/>
    <x v="7"/>
    <s v="food trucks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7E-5"/>
    <n v="1.3333333333333333"/>
    <x v="7"/>
    <s v="food trucks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000000000000003E-2"/>
    <n v="10.5"/>
    <x v="7"/>
    <s v="food trucks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0.04"/>
    <n v="33.333333333333336"/>
    <x v="7"/>
    <s v="food trucks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.0493636363636363"/>
    <n v="61.562666666666665"/>
    <x v="8"/>
    <s v="photobooks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.0544"/>
    <n v="118.73873873873873"/>
    <x v="8"/>
    <s v="photobooks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.0673333333333332"/>
    <n v="65.081300813008127"/>
    <x v="8"/>
    <s v="photobooks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.0412571428571429"/>
    <n v="130.15714285714284"/>
    <x v="8"/>
    <s v="photobooks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.6054999999999999"/>
    <n v="37.776470588235291"/>
    <x v="8"/>
    <s v="photobooks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.0777777777777777"/>
    <n v="112.79069767441861"/>
    <x v="8"/>
    <s v="photobooks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.35"/>
    <n v="51.92307692307692"/>
    <x v="8"/>
    <s v="photobooks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.0907407407407408"/>
    <n v="89.242424242424249"/>
    <x v="8"/>
    <s v="photobooks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.9"/>
    <n v="19.333333333333332"/>
    <x v="8"/>
    <s v="photobooks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.0395714285714286"/>
    <n v="79.967032967032964"/>
    <x v="8"/>
    <s v="photobooks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.2223999999999999"/>
    <n v="56.414565826330531"/>
    <x v="8"/>
    <s v="photobooks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.35"/>
    <n v="79.411764705882348"/>
    <x v="8"/>
    <s v="photobooks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.6991034482758622"/>
    <n v="76.439453125"/>
    <x v="8"/>
    <s v="photobooks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.5329333333333333"/>
    <n v="121"/>
    <x v="8"/>
    <s v="photobooks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.6059999999999999"/>
    <n v="54.616766467065865"/>
    <x v="8"/>
    <s v="photobooks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.0131677953348381"/>
    <n v="299.22222222222223"/>
    <x v="8"/>
    <s v="photobooks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.2560416666666667"/>
    <n v="58.533980582524272"/>
    <x v="8"/>
    <s v="photobooks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.0243783333333334"/>
    <n v="55.371801801801809"/>
    <x v="8"/>
    <s v="photobooks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.99244"/>
    <n v="183.80442804428046"/>
    <x v="8"/>
    <s v="photobooks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.0245398773006136"/>
    <n v="165.34653465346534"/>
    <x v="8"/>
    <s v="photobooks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.0294615384615384"/>
    <n v="234.78947368421052"/>
    <x v="8"/>
    <s v="photobooks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.0086153846153847"/>
    <n v="211.48387096774192"/>
    <x v="8"/>
    <s v="photobooks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.1499999999999999"/>
    <n v="32.34375"/>
    <x v="8"/>
    <s v="photobooks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.0416766467065868"/>
    <n v="123.37588652482269"/>
    <x v="8"/>
    <s v="photobooks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.5529999999999999"/>
    <n v="207.06666666666666"/>
    <x v="8"/>
    <s v="photobooks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.06"/>
    <n v="138.2608695652174"/>
    <x v="8"/>
    <s v="photobooks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.5431499999999998"/>
    <n v="493.81553398058253"/>
    <x v="8"/>
    <s v="photobooks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.0109999999999999"/>
    <n v="168.5"/>
    <x v="8"/>
    <s v="photobooks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.2904"/>
    <n v="38.867469879518069"/>
    <x v="8"/>
    <s v="photobooks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.0223076923076924"/>
    <n v="61.527777777777779"/>
    <x v="8"/>
    <s v="photobooks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.3180000000000001"/>
    <n v="105.44"/>
    <x v="8"/>
    <s v="photobooks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.8608020000000005"/>
    <n v="71.592003642987251"/>
    <x v="8"/>
    <s v="photobooks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.4570000000000001"/>
    <n v="91.882882882882882"/>
    <x v="8"/>
    <s v="photobooks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.026"/>
    <n v="148.57377049180329"/>
    <x v="8"/>
    <s v="photobooks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.7227777777777777"/>
    <n v="174.2134831460674"/>
    <x v="8"/>
    <s v="photobooks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.5916819571865444"/>
    <n v="102.86166007905139"/>
    <x v="8"/>
    <s v="photobooks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.0376666666666667"/>
    <n v="111.17857142857143"/>
    <x v="8"/>
    <s v="photobooks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.1140954545454547"/>
    <n v="23.796213592233013"/>
    <x v="8"/>
    <s v="photobooks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.80375"/>
    <n v="81.268115942028984"/>
    <x v="8"/>
    <s v="photobooks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.1210606060606061"/>
    <n v="116.21465968586388"/>
    <x v="8"/>
    <s v="photobooks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69E-2"/>
    <n v="58.888888888888886"/>
    <x v="4"/>
    <s v="world music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3999999999999997E-2"/>
    <n v="44"/>
    <x v="4"/>
    <s v="world music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39999999999997E-2"/>
    <n v="48.424999999999997"/>
    <x v="4"/>
    <s v="world music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s v="world music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0.29299999999999998"/>
    <n v="61.041666666666664"/>
    <x v="4"/>
    <s v="world music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9.0909090909090905E-3"/>
    <n v="25"/>
    <x v="4"/>
    <s v="world music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s v="world music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s v="world music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8.0000000000000002E-3"/>
    <n v="40"/>
    <x v="4"/>
    <s v="world music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0.11600000000000001"/>
    <n v="19.333333333333332"/>
    <x v="4"/>
    <s v="world music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s v="world music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2E-2"/>
    <n v="35"/>
    <x v="4"/>
    <s v="world music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s v="world music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s v="world music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0.17799999999999999"/>
    <n v="59.333333333333336"/>
    <x v="4"/>
    <s v="world music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s v="world music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4999999999999E-2"/>
    <n v="30.125"/>
    <x v="4"/>
    <s v="world music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0.50739999999999996"/>
    <n v="74.617647058823536"/>
    <x v="4"/>
    <s v="world music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5.4884742041712408E-3"/>
    <n v="5"/>
    <x v="4"/>
    <s v="world music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0.14091666666666666"/>
    <n v="44.5"/>
    <x v="4"/>
    <s v="world music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.038"/>
    <n v="46.133333333333333"/>
    <x v="4"/>
    <s v="rock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.2024999999999999"/>
    <n v="141.47058823529412"/>
    <x v="4"/>
    <s v="rock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.17"/>
    <n v="75.483870967741936"/>
    <x v="4"/>
    <s v="rock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.2214285714285715"/>
    <n v="85.5"/>
    <x v="4"/>
    <s v="rock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.5164"/>
    <n v="64.254237288135599"/>
    <x v="4"/>
    <s v="rock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.0444"/>
    <n v="64.46913580246914"/>
    <x v="4"/>
    <s v="rock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.0015333333333332"/>
    <n v="118.2007874015748"/>
    <x v="4"/>
    <s v="rock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.018"/>
    <n v="82.540540540540547"/>
    <x v="4"/>
    <s v="rock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.3765714285714286"/>
    <n v="34.170212765957444"/>
    <x v="4"/>
    <s v="rock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.3319999999999"/>
    <n v="42.73322081575246"/>
    <x v="4"/>
    <s v="rock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.9885074626865671"/>
    <n v="94.489361702127653"/>
    <x v="4"/>
    <s v="rock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.0236666666666667"/>
    <n v="55.697247706422019"/>
    <x v="4"/>
    <s v="rock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.1796376666666666"/>
    <n v="98.030831024930734"/>
    <x v="4"/>
    <s v="rock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.9472727272727273"/>
    <n v="92.102272727272734"/>
    <x v="4"/>
    <s v="rock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.1314633333333335"/>
    <n v="38.175462686567165"/>
    <x v="4"/>
    <s v="rock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.0424"/>
    <n v="27.145833333333332"/>
    <x v="4"/>
    <s v="rock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.1366666666666667"/>
    <n v="50.689189189189186"/>
    <x v="4"/>
    <s v="rock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.0125"/>
    <n v="38.942307692307693"/>
    <x v="4"/>
    <s v="rock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.2541538461538462"/>
    <n v="77.638095238095232"/>
    <x v="4"/>
    <s v="rock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.19"/>
    <n v="43.536585365853661"/>
    <x v="4"/>
    <s v="rock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.6646153846153846"/>
    <n v="31.823529411764707"/>
    <x v="4"/>
    <s v="rock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.1914771428571429"/>
    <n v="63.184393939393942"/>
    <x v="4"/>
    <s v="rock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.0047368421052632"/>
    <n v="190.9"/>
    <x v="4"/>
    <s v="rock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.018"/>
    <n v="140.85534591194968"/>
    <x v="4"/>
    <s v="rock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.1666666666666667"/>
    <n v="76.92307692307692"/>
    <x v="4"/>
    <s v="rock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.0864893617021276"/>
    <n v="99.15533980582525"/>
    <x v="4"/>
    <s v="rock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.1472"/>
    <n v="67.881656804733723"/>
    <x v="4"/>
    <s v="rock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.018"/>
    <n v="246.29032258064515"/>
    <x v="4"/>
    <s v="rock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.06"/>
    <n v="189.28571428571428"/>
    <x v="4"/>
    <s v="rock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.0349999999999999"/>
    <n v="76.666666666666671"/>
    <x v="4"/>
    <s v="rock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.5497535999999998"/>
    <n v="82.963254817987149"/>
    <x v="4"/>
    <s v="rock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.6214066666666667"/>
    <n v="62.522107969151669"/>
    <x v="4"/>
    <s v="rock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.0442100000000001"/>
    <n v="46.06808823529412"/>
    <x v="4"/>
    <s v="rock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.0612433333333333"/>
    <n v="38.543946731234868"/>
    <x v="4"/>
    <s v="rock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.5493846153846154"/>
    <n v="53.005263157894738"/>
    <x v="4"/>
    <s v="rock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.1077157238734421"/>
    <n v="73.355396825396824"/>
    <x v="4"/>
    <s v="rock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.1091186666666666"/>
    <n v="127.97523076923076"/>
    <x v="4"/>
    <s v="rock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.1071428571428572"/>
    <n v="104.72972972972973"/>
    <x v="4"/>
    <s v="rock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.2361333333333333"/>
    <n v="67.671532846715323"/>
    <x v="4"/>
    <s v="rock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.1105"/>
    <n v="95.931818181818187"/>
    <x v="4"/>
    <s v="rock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.01"/>
    <n v="65.161290322580641"/>
    <x v="1"/>
    <s v="plays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.0165"/>
    <n v="32.269841269841272"/>
    <x v="1"/>
    <s v="plays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.0833333333333333"/>
    <n v="81.25"/>
    <x v="1"/>
    <s v="plays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.42"/>
    <n v="24.2"/>
    <x v="1"/>
    <s v="plays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.0044999999999999"/>
    <n v="65.868852459016395"/>
    <x v="1"/>
    <s v="plays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.2506666666666666"/>
    <n v="36.07692307692308"/>
    <x v="1"/>
    <s v="plays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.0857142857142856"/>
    <n v="44.186046511627907"/>
    <x v="1"/>
    <s v="plays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.4570000000000001"/>
    <n v="104.07142857142857"/>
    <x v="1"/>
    <s v="plays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.1000000000000001"/>
    <n v="35.96153846153846"/>
    <x v="1"/>
    <s v="plays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.0223333333333333"/>
    <n v="127.79166666666667"/>
    <x v="1"/>
    <s v="plays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.22"/>
    <n v="27.727272727272727"/>
    <x v="1"/>
    <s v="plays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.0196000000000001"/>
    <n v="39.828125"/>
    <x v="1"/>
    <s v="plays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.411764705882353"/>
    <n v="52.173913043478258"/>
    <x v="1"/>
    <s v="plays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.0952500000000001"/>
    <n v="92.037815126050418"/>
    <x v="1"/>
    <s v="plays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.0465"/>
    <n v="63.424242424242422"/>
    <x v="1"/>
    <s v="plays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.24"/>
    <n v="135.625"/>
    <x v="1"/>
    <s v="plays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.35"/>
    <n v="168.75"/>
    <x v="1"/>
    <s v="plays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.0275000000000001"/>
    <n v="70.862068965517238"/>
    <x v="1"/>
    <s v="plays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"/>
    <n v="50"/>
    <x v="1"/>
    <s v="plays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.3026085714285716"/>
    <n v="42.214166666666671"/>
    <x v="1"/>
    <s v="plays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0.39627499999999999"/>
    <n v="152.41346153846155"/>
    <x v="2"/>
    <s v="wearables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0.25976666666666665"/>
    <n v="90.616279069767444"/>
    <x v="2"/>
    <s v="wearables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0.65246363636363636"/>
    <n v="201.60393258426967"/>
    <x v="2"/>
    <s v="wearables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0.11514000000000001"/>
    <n v="127.93333333333334"/>
    <x v="2"/>
    <s v="wearables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0.11360000000000001"/>
    <n v="29.894736842105264"/>
    <x v="2"/>
    <s v="wearables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.1199130434782609"/>
    <n v="367.97142857142859"/>
    <x v="2"/>
    <s v="wearables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0.155"/>
    <n v="129.16666666666666"/>
    <x v="2"/>
    <s v="wearables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0.32028000000000001"/>
    <n v="800.7"/>
    <x v="2"/>
    <s v="wearables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6.0869565217391303E-3"/>
    <n v="28"/>
    <x v="2"/>
    <s v="wearables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0.31114999999999998"/>
    <n v="102.01639344262296"/>
    <x v="2"/>
    <s v="wearables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6E-2"/>
    <n v="184.36363636363637"/>
    <x v="2"/>
    <s v="wearables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0.40404000000000001"/>
    <n v="162.91935483870967"/>
    <x v="2"/>
    <s v="wearables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5"/>
    <n v="1"/>
    <x v="2"/>
    <s v="wearables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4999999999997E-2"/>
    <n v="603.52631578947364"/>
    <x v="2"/>
    <s v="wearables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0.15325"/>
    <n v="45.407407407407405"/>
    <x v="2"/>
    <s v="wearables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0.15103448275862069"/>
    <n v="97.333333333333329"/>
    <x v="2"/>
    <s v="wearables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5.0299999999999997E-3"/>
    <n v="167.66666666666666"/>
    <x v="2"/>
    <s v="wearables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8E-2"/>
    <n v="859.85714285714289"/>
    <x v="2"/>
    <s v="wearables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3.0285714285714286E-3"/>
    <n v="26.5"/>
    <x v="2"/>
    <s v="wearables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4E-2"/>
    <n v="30.272727272727273"/>
    <x v="2"/>
    <s v="wearables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00000000000001E-2"/>
    <n v="54.666666666666664"/>
    <x v="2"/>
    <s v="wearables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299999999999999E-2"/>
    <n v="60.75"/>
    <x v="2"/>
    <s v="wearables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E-2"/>
    <n v="102.72727272727273"/>
    <x v="2"/>
    <s v="wearables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E-2"/>
    <n v="41.585365853658537"/>
    <x v="2"/>
    <s v="wearables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E-2"/>
    <n v="116.53333333333333"/>
    <x v="2"/>
    <s v="wearables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8.1600000000000006E-3"/>
    <n v="45.333333333333336"/>
    <x v="2"/>
    <s v="wearables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0.22494285714285714"/>
    <n v="157.46"/>
    <x v="2"/>
    <s v="wearables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E-2"/>
    <n v="100.5"/>
    <x v="2"/>
    <s v="wearables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s v="wearables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s v="wearables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0.10754135338345865"/>
    <n v="51.822463768115945"/>
    <x v="2"/>
    <s v="wearables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0.1976"/>
    <n v="308.75"/>
    <x v="2"/>
    <s v="wearables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0.84946999999999995"/>
    <n v="379.22767857142856"/>
    <x v="2"/>
    <s v="wearables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0.49381999999999998"/>
    <n v="176.36428571428573"/>
    <x v="2"/>
    <s v="wearables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1E-2"/>
    <n v="66.066666666666663"/>
    <x v="2"/>
    <s v="wearables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39999999999996E-2"/>
    <n v="89.648648648648646"/>
    <x v="2"/>
    <s v="wearables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s v="wearables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0.7036"/>
    <n v="382.39130434782606"/>
    <x v="2"/>
    <s v="wearables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2E-3"/>
    <n v="100"/>
    <x v="2"/>
    <s v="wearables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.02298"/>
    <n v="158.35603715170279"/>
    <x v="2"/>
    <s v="wearables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.7773333333333334"/>
    <n v="40.762589928057551"/>
    <x v="3"/>
    <s v="nonfiction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.25"/>
    <n v="53.571428571428569"/>
    <x v="3"/>
    <s v="nonfiction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.473265306122449"/>
    <n v="48.449664429530202"/>
    <x v="3"/>
    <s v="nonfiction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.022"/>
    <n v="82.41935483870968"/>
    <x v="3"/>
    <s v="nonfiction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.018723404255319"/>
    <n v="230.19230769230768"/>
    <x v="3"/>
    <s v="nonfiction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.0419999999999998"/>
    <n v="59.360465116279073"/>
    <x v="3"/>
    <s v="nonfiction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.0405"/>
    <n v="66.698717948717942"/>
    <x v="3"/>
    <s v="nonfiction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.0126500000000001"/>
    <n v="168.77500000000001"/>
    <x v="3"/>
    <s v="nonfiction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.3613999999999999"/>
    <n v="59.973568281938327"/>
    <x v="3"/>
    <s v="nonfiction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.3360000000000001"/>
    <n v="31.80952380952381"/>
    <x v="3"/>
    <s v="nonfiction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.3025"/>
    <n v="24.421875"/>
    <x v="3"/>
    <s v="nonfiction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.2267999999999999"/>
    <n v="25.347107438016529"/>
    <x v="3"/>
    <s v="nonfiction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.8281058823529412"/>
    <n v="71.443218390804603"/>
    <x v="3"/>
    <s v="nonfiction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.2529999999999999"/>
    <n v="38.553846153846152"/>
    <x v="3"/>
    <s v="nonfiction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.1166666666666667"/>
    <n v="68.367346938775512"/>
    <x v="3"/>
    <s v="nonfiction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.1575757575757575"/>
    <n v="40.210526315789473"/>
    <x v="3"/>
    <s v="nonfiction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.732"/>
    <n v="32.074074074074076"/>
    <x v="3"/>
    <s v="nonfiction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.2598333333333334"/>
    <n v="28.632575757575758"/>
    <x v="3"/>
    <s v="nonfiction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.091"/>
    <n v="43.64"/>
    <x v="3"/>
    <s v="nonfiction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"/>
    <n v="40"/>
    <x v="3"/>
    <s v="nonfiction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.1864285714285714"/>
    <n v="346.04166666666669"/>
    <x v="4"/>
    <s v="rock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.0026666666666666"/>
    <n v="81.739130434782609"/>
    <x v="4"/>
    <s v="rock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.2648920000000001"/>
    <n v="64.535306122448986"/>
    <x v="4"/>
    <s v="rock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.1426000000000001"/>
    <n v="63.477777777777774"/>
    <x v="4"/>
    <s v="rock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.107"/>
    <n v="63.620689655172413"/>
    <x v="4"/>
    <s v="rock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.0534805315203954"/>
    <n v="83.967068965517228"/>
    <x v="4"/>
    <s v="rock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.0366666666666666"/>
    <n v="77.75"/>
    <x v="4"/>
    <s v="rock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.0708672667523933"/>
    <n v="107.07142857142857"/>
    <x v="4"/>
    <s v="rock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.24"/>
    <n v="38.75"/>
    <x v="4"/>
    <s v="rock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.0501"/>
    <n v="201.94230769230768"/>
    <x v="4"/>
    <s v="rock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.8946666666666667"/>
    <n v="43.060606060606062"/>
    <x v="4"/>
    <s v="rock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.7132499999999999"/>
    <n v="62.871559633027523"/>
    <x v="4"/>
    <s v="rock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.5248648648648651"/>
    <n v="55.607142857142854"/>
    <x v="4"/>
    <s v="rock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.1615384615384616"/>
    <n v="48.70967741935484"/>
    <x v="4"/>
    <s v="rock"/>
    <d v="2017-02-02T22:11:00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.0335000000000001"/>
    <n v="30.578947368421051"/>
    <x v="4"/>
    <s v="rock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.1160000000000001"/>
    <n v="73.907284768211923"/>
    <x v="4"/>
    <s v="rock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.24"/>
    <n v="21.2"/>
    <x v="4"/>
    <s v="rock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.071"/>
    <n v="73.356164383561648"/>
    <x v="4"/>
    <s v="rock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.043625"/>
    <n v="56.412162162162161"/>
    <x v="4"/>
    <s v="rock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.124090909090909"/>
    <n v="50.247311827956992"/>
    <x v="4"/>
    <s v="rock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.2408571428571429"/>
    <n v="68.936507936507937"/>
    <x v="4"/>
    <s v="rock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.10406125"/>
    <n v="65.914104477611943"/>
    <x v="4"/>
    <s v="rock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.1875"/>
    <n v="62.5"/>
    <x v="4"/>
    <s v="rock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.36625"/>
    <n v="70.064102564102569"/>
    <x v="4"/>
    <s v="rock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.348074"/>
    <n v="60.181874999999998"/>
    <x v="4"/>
    <s v="rock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.454"/>
    <n v="21.382352941176471"/>
    <x v="4"/>
    <s v="rock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.0910714285714285"/>
    <n v="160.78947368421052"/>
    <x v="4"/>
    <s v="rock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.1020000000000001"/>
    <n v="42.384615384615387"/>
    <x v="4"/>
    <s v="rock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.1364000000000001"/>
    <n v="27.317307692307693"/>
    <x v="4"/>
    <s v="rock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.0235000000000001"/>
    <n v="196.82692307692307"/>
    <x v="4"/>
    <s v="rock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.2213333333333334"/>
    <n v="53.882352941176471"/>
    <x v="4"/>
    <s v="rock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.1188571428571428"/>
    <n v="47.756097560975611"/>
    <x v="4"/>
    <s v="rock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.073"/>
    <n v="88.191780821917803"/>
    <x v="4"/>
    <s v="rock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.1385000000000001"/>
    <n v="72.056962025316452"/>
    <x v="4"/>
    <s v="rock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.0968181818181819"/>
    <n v="74.246153846153845"/>
    <x v="4"/>
    <s v="rock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.2614444444444444"/>
    <n v="61.701086956521742"/>
    <x v="4"/>
    <s v="rock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.6742857142857144"/>
    <n v="17.235294117647058"/>
    <x v="4"/>
    <s v="rock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.9652000000000003"/>
    <n v="51.720833333333331"/>
    <x v="4"/>
    <s v="rock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.0915999999999999"/>
    <n v="24.150442477876105"/>
    <x v="4"/>
    <s v="rock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.0257499999999999"/>
    <n v="62.166666666666664"/>
    <x v="4"/>
    <s v="rock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E-2"/>
    <n v="48.2"/>
    <x v="3"/>
    <s v="translations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4.1999999999999997E-3"/>
    <n v="6.1764705882352944"/>
    <x v="3"/>
    <s v="translations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1.25E-3"/>
    <n v="5"/>
    <x v="3"/>
    <s v="translations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5.0000000000000001E-3"/>
    <n v="7.5"/>
    <x v="3"/>
    <s v="translations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1999999999999995E-2"/>
    <n v="12"/>
    <x v="3"/>
    <s v="translations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s v="translations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4"/>
    <n v="1"/>
    <x v="3"/>
    <s v="translations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2.3333333333333335E-3"/>
    <n v="2.3333333333333335"/>
    <x v="3"/>
    <s v="translations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4E-2"/>
    <n v="24.615384615384617"/>
    <x v="3"/>
    <s v="translations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0.05"/>
    <n v="100"/>
    <x v="3"/>
    <s v="translations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2E-3"/>
    <n v="1"/>
    <x v="3"/>
    <s v="translations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0.18181818181818182"/>
    <n v="88.888888888888886"/>
    <x v="3"/>
    <s v="translations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s v="translations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E-2"/>
    <n v="27.5"/>
    <x v="3"/>
    <s v="translations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2E-3"/>
    <n v="6"/>
    <x v="3"/>
    <s v="translations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4E-2"/>
    <n v="44.5"/>
    <x v="3"/>
    <s v="translations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E-2"/>
    <n v="1"/>
    <x v="3"/>
    <s v="translations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1E-3"/>
    <n v="100"/>
    <x v="3"/>
    <s v="translations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1.0399999999999999E-3"/>
    <n v="13"/>
    <x v="3"/>
    <s v="translations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3.3333333333333335E-3"/>
    <n v="100"/>
    <x v="3"/>
    <s v="translations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0.2036"/>
    <n v="109.07142857142857"/>
    <x v="3"/>
    <s v="translations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s v="translations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s v="translations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799999999999999E-2"/>
    <n v="104.75"/>
    <x v="3"/>
    <s v="translations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4999999999999998E-2"/>
    <n v="15"/>
    <x v="3"/>
    <s v="translations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s v="translations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00000000000005E-2"/>
    <n v="80.599999999999994"/>
    <x v="3"/>
    <s v="translations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0.31947058823529412"/>
    <n v="115.55319148936171"/>
    <x v="3"/>
    <s v="translations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s v="translations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28E-2"/>
    <n v="80.5"/>
    <x v="3"/>
    <s v="translations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1E-2"/>
    <n v="744.5454545454545"/>
    <x v="3"/>
    <s v="translations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1E-3"/>
    <n v="7.5"/>
    <x v="3"/>
    <s v="translations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7.7000000000000002E-3"/>
    <n v="38.5"/>
    <x v="3"/>
    <s v="translations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0.26900000000000002"/>
    <n v="36.68181818181818"/>
    <x v="3"/>
    <s v="translations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0.03"/>
    <n v="75"/>
    <x v="3"/>
    <s v="translations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E-2"/>
    <n v="30"/>
    <x v="3"/>
    <s v="translations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6E-5"/>
    <n v="1"/>
    <x v="3"/>
    <s v="translations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E-2"/>
    <n v="673.33333333333337"/>
    <x v="3"/>
    <s v="translations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s v="translations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s v="translations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s v="translations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s v="translations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s v="translations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4"/>
    <n v="25"/>
    <x v="3"/>
    <s v="translations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s v="translations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s v="translations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.0000000000000001E-5"/>
    <n v="1"/>
    <x v="3"/>
    <s v="translations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4"/>
    <n v="1"/>
    <x v="3"/>
    <s v="translations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s v="translations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s v="translations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8.5714285714285719E-3"/>
    <n v="15"/>
    <x v="3"/>
    <s v="translations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0.105"/>
    <n v="225"/>
    <x v="3"/>
    <s v="translations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000000000000001E-2"/>
    <n v="48.333333333333336"/>
    <x v="3"/>
    <s v="translations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s v="translations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s v="translations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s v="translations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s v="translations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.012446"/>
    <n v="44.66673529411765"/>
    <x v="3"/>
    <s v="radio &amp; podcasts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.085175"/>
    <n v="28.937999999999999"/>
    <x v="3"/>
    <s v="radio &amp; podcasts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.4766666666666666"/>
    <n v="35.44"/>
    <x v="3"/>
    <s v="radio &amp; podcasts"/>
    <d v="2013-04-07T14:52:18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s v="radio &amp; podcasts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s v="radio &amp; podcasts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s v="radio &amp; podcasts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.1508"/>
    <n v="76.72"/>
    <x v="3"/>
    <s v="radio &amp; podcasts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s v="radio &amp; podcasts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s v="radio &amp; podcasts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s v="radio &amp; podcasts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.03840625"/>
    <n v="96.877551020408163"/>
    <x v="3"/>
    <s v="radio &amp; podcasts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s v="radio &amp; podcasts"/>
    <d v="2013-10-16T07:01:43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.20516"/>
    <n v="38.462553191489363"/>
    <x v="3"/>
    <s v="radio &amp; podcasts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s v="radio &amp; podcasts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s v="radio &amp; podcasts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s v="radio &amp; podcasts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.1131"/>
    <n v="90.495934959349597"/>
    <x v="3"/>
    <s v="radio &amp; podcasts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.8161422"/>
    <n v="29.187190495010373"/>
    <x v="3"/>
    <s v="radio &amp; podcasts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.37375"/>
    <n v="30.95774647887324"/>
    <x v="3"/>
    <s v="radio &amp; podcasts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.170404"/>
    <n v="92.157795275590544"/>
    <x v="3"/>
    <s v="radio &amp; podcasts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000000000000001E-2"/>
    <n v="17.5"/>
    <x v="3"/>
    <s v="fiction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1E-3"/>
    <n v="5"/>
    <x v="3"/>
    <s v="fiction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7.1428571428571426E-3"/>
    <n v="25"/>
    <x v="3"/>
    <s v="fiction"/>
    <d v="2016-07-21T22:37:55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s v="fiction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6E-2"/>
    <n v="50"/>
    <x v="3"/>
    <s v="fiction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2.3999999999999998E-3"/>
    <n v="16"/>
    <x v="3"/>
    <s v="fiction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s v="fiction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E-2"/>
    <n v="60"/>
    <x v="3"/>
    <s v="fiction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s v="fiction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0.30862068965517242"/>
    <n v="47.10526315789474"/>
    <x v="3"/>
    <s v="fiction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29E-2"/>
    <n v="100"/>
    <x v="3"/>
    <s v="fiction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7.4999999999999997E-3"/>
    <n v="15"/>
    <x v="3"/>
    <s v="fiction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s v="fiction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8999999999999996E-2"/>
    <n v="40.454545454545453"/>
    <x v="3"/>
    <s v="fiction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s v="fiction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s v="fiction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E-5"/>
    <n v="1"/>
    <x v="3"/>
    <s v="fiction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E-2"/>
    <n v="19"/>
    <x v="3"/>
    <s v="fiction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2.5000000000000001E-3"/>
    <n v="5"/>
    <x v="3"/>
    <s v="fiction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0.25035714285714283"/>
    <n v="46.733333333333334"/>
    <x v="3"/>
    <s v="fiction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.6633076923076924"/>
    <n v="97.731073446327684"/>
    <x v="8"/>
    <s v="photobooks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.0144545454545455"/>
    <n v="67.835866261398181"/>
    <x v="8"/>
    <s v="photobooks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.0789146666666667"/>
    <n v="56.98492957746479"/>
    <x v="8"/>
    <s v="photobooks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.7793846153846156"/>
    <n v="67.159851301115239"/>
    <x v="8"/>
    <s v="photobooks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.0358125"/>
    <n v="48.037681159420288"/>
    <x v="8"/>
    <s v="photobooks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.1140000000000001"/>
    <n v="38.860465116279073"/>
    <x v="8"/>
    <s v="photobooks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.15"/>
    <n v="78.181818181818187"/>
    <x v="8"/>
    <s v="photobooks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.1076216216216217"/>
    <n v="97.113744075829388"/>
    <x v="8"/>
    <s v="photobooks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.2364125714285714"/>
    <n v="110.39397959183674"/>
    <x v="8"/>
    <s v="photobooks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.0103500000000001"/>
    <n v="39.91506172839506"/>
    <x v="8"/>
    <s v="photobooks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.1179285714285714"/>
    <n v="75.975728155339809"/>
    <x v="8"/>
    <s v="photobooks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.5877142857142861"/>
    <n v="58.379104477611939"/>
    <x v="8"/>
    <s v="photobooks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.5001875"/>
    <n v="55.82093023255814"/>
    <x v="8"/>
    <s v="photobooks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.0647599999999999"/>
    <n v="151.24431818181819"/>
    <x v="8"/>
    <s v="photobooks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.57189"/>
    <n v="849.67027027027029"/>
    <x v="8"/>
    <s v="photobooks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.0865882352941176"/>
    <n v="159.24137931034483"/>
    <x v="8"/>
    <s v="photobooks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.6197999999999999"/>
    <n v="39.507317073170732"/>
    <x v="8"/>
    <s v="photobooks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.0536666666666665"/>
    <n v="130.52966101694915"/>
    <x v="8"/>
    <s v="photobooks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.033638888888889"/>
    <n v="64.156896551724131"/>
    <x v="8"/>
    <s v="photobooks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.0347222222222223"/>
    <n v="111.52694610778443"/>
    <x v="8"/>
    <s v="photobooks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.0681333333333334"/>
    <n v="170.44680851063831"/>
    <x v="8"/>
    <s v="photobooks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.3896574712643677"/>
    <n v="133.7391592920354"/>
    <x v="8"/>
    <s v="photobooks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.2484324324324325"/>
    <n v="95.834024896265561"/>
    <x v="8"/>
    <s v="photobooks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.0699999999999998"/>
    <n v="221.78571428571428"/>
    <x v="8"/>
    <s v="photobooks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.7400576923076922"/>
    <n v="32.315357142857138"/>
    <x v="8"/>
    <s v="photobooks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.2032608695652174"/>
    <n v="98.839285714285708"/>
    <x v="8"/>
    <s v="photobooks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.1044428571428573"/>
    <n v="55.222142857142863"/>
    <x v="8"/>
    <s v="photobooks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.8156666666666665"/>
    <n v="52.793750000000003"/>
    <x v="8"/>
    <s v="photobooks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.0067894736842105"/>
    <n v="135.66666666666666"/>
    <x v="8"/>
    <s v="photobooks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.3482571428571428"/>
    <n v="53.991990846681922"/>
    <x v="8"/>
    <s v="photobooks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.7595744680851064"/>
    <n v="56.643835616438359"/>
    <x v="8"/>
    <s v="photobooks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.8402000000000003"/>
    <n v="82.316326530612244"/>
    <x v="8"/>
    <s v="photobooks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.4514"/>
    <n v="88.26081081081081"/>
    <x v="8"/>
    <s v="photobooks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.1773333333333333"/>
    <n v="84.905149051490511"/>
    <x v="8"/>
    <s v="photobooks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.3242499999999999"/>
    <n v="48.154545454545456"/>
    <x v="8"/>
    <s v="photobooks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.5030841666666666"/>
    <n v="66.015406593406595"/>
    <x v="8"/>
    <s v="photobooks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.7989999999999999"/>
    <n v="96.375"/>
    <x v="8"/>
    <s v="photobooks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.0262857142857142"/>
    <n v="156.17391304347825"/>
    <x v="8"/>
    <s v="photobooks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.359861"/>
    <n v="95.764859154929582"/>
    <x v="8"/>
    <s v="photobooks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.1786666666666668"/>
    <n v="180.40816326530611"/>
    <x v="8"/>
    <s v="photobooks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2E-4"/>
    <n v="3"/>
    <x v="8"/>
    <s v="nature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0.04"/>
    <n v="20"/>
    <x v="8"/>
    <s v="nature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4.4444444444444444E-3"/>
    <n v="10"/>
    <x v="8"/>
    <s v="nature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s v="nature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2E-4"/>
    <n v="1"/>
    <x v="8"/>
    <s v="nature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0.28899999999999998"/>
    <n v="26.272727272727273"/>
    <x v="8"/>
    <s v="nature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s v="nature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5E-2"/>
    <n v="60"/>
    <x v="8"/>
    <s v="nature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0.34"/>
    <n v="28.333333333333332"/>
    <x v="8"/>
    <s v="nature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0.13466666666666666"/>
    <n v="14.428571428571429"/>
    <x v="8"/>
    <s v="nature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s v="nature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0.49186046511627907"/>
    <n v="132.1875"/>
    <x v="8"/>
    <s v="nature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s v="nature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s v="nature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s v="nature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0.45133333333333331"/>
    <n v="56.416666666666664"/>
    <x v="8"/>
    <s v="nature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0.04"/>
    <n v="100"/>
    <x v="8"/>
    <s v="nature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69E-2"/>
    <n v="11.666666666666666"/>
    <x v="8"/>
    <s v="nature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3.3333333333333335E-3"/>
    <n v="50"/>
    <x v="8"/>
    <s v="nature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00000000000001E-2"/>
    <n v="23.5"/>
    <x v="8"/>
    <s v="nature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6.7000000000000002E-3"/>
    <n v="67"/>
    <x v="3"/>
    <s v="art books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s v="art books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6E-2"/>
    <n v="42.5"/>
    <x v="3"/>
    <s v="art books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1E-3"/>
    <n v="10"/>
    <x v="3"/>
    <s v="art books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000000000000001E-2"/>
    <n v="100"/>
    <x v="3"/>
    <s v="art books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0.21249999999999999"/>
    <n v="108.05084745762711"/>
    <x v="3"/>
    <s v="art books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4E-2"/>
    <n v="26.923076923076923"/>
    <x v="3"/>
    <s v="art books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0.13639999999999999"/>
    <n v="155"/>
    <x v="3"/>
    <s v="art books"/>
    <d v="2014-12-23T19:29:45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s v="art books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0.41399999999999998"/>
    <n v="47.769230769230766"/>
    <x v="3"/>
    <s v="art books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6.6115702479338841E-3"/>
    <n v="20"/>
    <x v="3"/>
    <s v="art books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0.05"/>
    <n v="41.666666666666664"/>
    <x v="3"/>
    <s v="art books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7E-2"/>
    <n v="74.333333333333329"/>
    <x v="3"/>
    <s v="art books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9E-2"/>
    <n v="84.333333333333329"/>
    <x v="3"/>
    <s v="art books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0.2291"/>
    <n v="65.457142857142856"/>
    <x v="3"/>
    <s v="art books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0.13"/>
    <n v="65"/>
    <x v="3"/>
    <s v="art books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5.4999999999999997E-3"/>
    <n v="27.5"/>
    <x v="3"/>
    <s v="art books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0.10806536636794939"/>
    <n v="51.25"/>
    <x v="3"/>
    <s v="art books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8.4008400840084006E-3"/>
    <n v="14"/>
    <x v="3"/>
    <s v="art books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s v="art books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5.0000000000000001E-3"/>
    <n v="5"/>
    <x v="8"/>
    <s v="places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2999999999999999E-2"/>
    <n v="31"/>
    <x v="8"/>
    <s v="places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5000000000000002E-4"/>
    <n v="15"/>
    <x v="8"/>
    <s v="places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s v="places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0.79"/>
    <n v="131.66666666666666"/>
    <x v="8"/>
    <s v="places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s v="places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4"/>
    <n v="1"/>
    <x v="8"/>
    <s v="places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s v="places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s v="places"/>
    <d v="2015-10-09T17:38:06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000000000000001E-2"/>
    <n v="510"/>
    <x v="8"/>
    <s v="places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0.29228571428571426"/>
    <n v="44.478260869565219"/>
    <x v="8"/>
    <s v="places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s v="places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7E-4"/>
    <n v="1"/>
    <x v="8"/>
    <s v="places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0.20499999999999999"/>
    <n v="20.5"/>
    <x v="8"/>
    <s v="places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2.8E-3"/>
    <n v="40"/>
    <x v="8"/>
    <s v="places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8E-2"/>
    <n v="25"/>
    <x v="8"/>
    <s v="places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s v="places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1.25E-3"/>
    <n v="1"/>
    <x v="8"/>
    <s v="places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s v="places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00000000000007E-2"/>
    <n v="40.777777777777779"/>
    <x v="8"/>
    <s v="places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.082492"/>
    <n v="48.325535714285714"/>
    <x v="4"/>
    <s v="rock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.0016666666666667"/>
    <n v="46.953125"/>
    <x v="4"/>
    <s v="rock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.0003299999999999"/>
    <n v="66.688666666666663"/>
    <x v="4"/>
    <s v="rock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.2210714285714286"/>
    <n v="48.842857142857142"/>
    <x v="4"/>
    <s v="rock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.0069333333333335"/>
    <n v="137.30909090909091"/>
    <x v="4"/>
    <s v="rock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.01004125"/>
    <n v="87.829673913043479"/>
    <x v="4"/>
    <s v="rock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.4511000000000001"/>
    <n v="70.785365853658533"/>
    <x v="4"/>
    <s v="rock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.0125"/>
    <n v="52.826086956521742"/>
    <x v="4"/>
    <s v="rock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.1833333333333333"/>
    <n v="443.75"/>
    <x v="4"/>
    <s v="rock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.7185000000000001"/>
    <n v="48.544642857142854"/>
    <x v="4"/>
    <s v="rock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.25125"/>
    <n v="37.074074074074076"/>
    <x v="4"/>
    <s v="rock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.1000000000000001"/>
    <n v="50"/>
    <x v="4"/>
    <s v="rock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.0149999999999999"/>
    <n v="39.03846153846154"/>
    <x v="4"/>
    <s v="rock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.0269999999999999"/>
    <n v="66.688311688311686"/>
    <x v="4"/>
    <s v="rock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.1412500000000001"/>
    <n v="67.132352941176464"/>
    <x v="4"/>
    <s v="rock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.042"/>
    <n v="66.369426751592357"/>
    <x v="4"/>
    <s v="rock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.4585714285714286"/>
    <n v="64.620253164556956"/>
    <x v="4"/>
    <s v="rock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.0506666666666666"/>
    <n v="58.370370370370374"/>
    <x v="4"/>
    <s v="rock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.3333333333333333"/>
    <n v="86.956521739130437"/>
    <x v="4"/>
    <s v="rock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.1299999999999999"/>
    <n v="66.470588235294116"/>
    <x v="4"/>
    <s v="rock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.212"/>
    <n v="163.78378378378378"/>
    <x v="4"/>
    <s v="rock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.0172463768115942"/>
    <n v="107.98461538461538"/>
    <x v="4"/>
    <s v="rock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.0106666666666666"/>
    <n v="42.111111111111114"/>
    <x v="4"/>
    <s v="rock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.18"/>
    <n v="47.2"/>
    <x v="4"/>
    <s v="rock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.5533333333333332"/>
    <n v="112.01923076923077"/>
    <x v="4"/>
    <s v="rock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.0118750000000001"/>
    <n v="74.953703703703709"/>
    <x v="4"/>
    <s v="rock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.17"/>
    <n v="61.578947368421055"/>
    <x v="4"/>
    <s v="rock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.00925"/>
    <n v="45.875"/>
    <x v="4"/>
    <s v="rock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.0366666666666666"/>
    <n v="75.853658536585371"/>
    <x v="4"/>
    <s v="rock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.6524999999999999"/>
    <n v="84.206349206349202"/>
    <x v="4"/>
    <s v="rock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.5590999999999999"/>
    <n v="117.22556390977444"/>
    <x v="4"/>
    <s v="rock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.0162500000000001"/>
    <n v="86.489361702127653"/>
    <x v="4"/>
    <s v="rock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"/>
    <n v="172.41379310344828"/>
    <x v="4"/>
    <s v="rock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.0049999999999999"/>
    <n v="62.8125"/>
    <x v="4"/>
    <s v="rock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.2529999999999999"/>
    <n v="67.729729729729726"/>
    <x v="4"/>
    <s v="rock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.0355555555555556"/>
    <n v="53.5632183908046"/>
    <x v="4"/>
    <s v="rock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.038"/>
    <n v="34.6"/>
    <x v="4"/>
    <s v="rock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.05"/>
    <n v="38.888888888888886"/>
    <x v="4"/>
    <s v="rock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"/>
    <n v="94.736842105263165"/>
    <x v="4"/>
    <s v="rock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.6986000000000001"/>
    <n v="39.967058823529413"/>
    <x v="4"/>
    <s v="rock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.014"/>
    <n v="97.5"/>
    <x v="4"/>
    <s v="pop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"/>
    <n v="42.857142857142854"/>
    <x v="4"/>
    <s v="pop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.2470000000000001"/>
    <n v="168.51351351351352"/>
    <x v="4"/>
    <s v="pop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.095"/>
    <n v="85.546875"/>
    <x v="4"/>
    <s v="pop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.1080000000000001"/>
    <n v="554"/>
    <x v="4"/>
    <s v="pop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.1020000000000001"/>
    <n v="26.554216867469879"/>
    <x v="4"/>
    <s v="pop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.0471999999999999"/>
    <n v="113.82608695652173"/>
    <x v="4"/>
    <s v="pop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.2526086956521738"/>
    <n v="32.011111111111113"/>
    <x v="4"/>
    <s v="pop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.0058763157894737"/>
    <n v="47.189259259259259"/>
    <x v="4"/>
    <s v="pop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.4155"/>
    <n v="88.46875"/>
    <x v="4"/>
    <s v="pop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.0075000000000001"/>
    <n v="100.75"/>
    <x v="4"/>
    <s v="pop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.0066666666666666"/>
    <n v="64.714285714285708"/>
    <x v="4"/>
    <s v="pop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.7423040000000001"/>
    <n v="51.854285714285716"/>
    <x v="4"/>
    <s v="pop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.199090909090909"/>
    <n v="38.794117647058826"/>
    <x v="4"/>
    <s v="pop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.4286666666666668"/>
    <n v="44.645833333333336"/>
    <x v="4"/>
    <s v="pop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.0033493333333334"/>
    <n v="156.77333333333334"/>
    <x v="4"/>
    <s v="pop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.0493380000000001"/>
    <n v="118.70339366515837"/>
    <x v="4"/>
    <s v="pop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.3223333333333334"/>
    <n v="74.149532710280369"/>
    <x v="4"/>
    <s v="pop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.1279999999999999"/>
    <n v="12.533333333333333"/>
    <x v="4"/>
    <s v="pop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.5375"/>
    <n v="27.861111111111111"/>
    <x v="4"/>
    <s v="pop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.0250632911392406"/>
    <n v="80.178217821782184"/>
    <x v="4"/>
    <s v="pop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.026375"/>
    <n v="132.43548387096774"/>
    <x v="4"/>
    <s v="pop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.08"/>
    <n v="33.75"/>
    <x v="4"/>
    <s v="pop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.2240879999999998"/>
    <n v="34.384494382022467"/>
    <x v="4"/>
    <s v="pop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.1945714285714286"/>
    <n v="44.956989247311824"/>
    <x v="4"/>
    <s v="pop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.6088"/>
    <n v="41.04081632653061"/>
    <x v="4"/>
    <s v="pop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.2685294117647059"/>
    <n v="52.597560975609753"/>
    <x v="4"/>
    <s v="pop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.026375"/>
    <n v="70.784482758620683"/>
    <x v="4"/>
    <s v="pop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.3975"/>
    <n v="53.75"/>
    <x v="4"/>
    <s v="pop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.026"/>
    <n v="44.608695652173914"/>
    <x v="4"/>
    <s v="pop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.0067349999999999"/>
    <n v="26.148961038961041"/>
    <x v="4"/>
    <s v="pop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.1294117647058823"/>
    <n v="39.183673469387756"/>
    <x v="4"/>
    <s v="pop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.2809523809523808"/>
    <n v="45.593220338983052"/>
    <x v="4"/>
    <s v="pop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.0169999999999999"/>
    <n v="89.247787610619469"/>
    <x v="4"/>
    <s v="pop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.37416"/>
    <n v="40.416470588235299"/>
    <x v="4"/>
    <s v="pop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.1533333333333333"/>
    <n v="82.38095238095238"/>
    <x v="4"/>
    <s v="pop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.1166666666666667"/>
    <n v="159.52380952380952"/>
    <x v="4"/>
    <s v="pop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.1839999999999999"/>
    <n v="36.244897959183675"/>
    <x v="4"/>
    <s v="pop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.75"/>
    <n v="62.5"/>
    <x v="4"/>
    <s v="pop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.175"/>
    <n v="47"/>
    <x v="4"/>
    <s v="pop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.0142212307692309"/>
    <n v="74.575090497737563"/>
    <x v="4"/>
    <s v="faith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e v="#DIV/0!"/>
    <x v="4"/>
    <s v="faith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0.21714285714285714"/>
    <n v="76"/>
    <x v="4"/>
    <s v="faith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.0912500000000001"/>
    <n v="86.43564356435644"/>
    <x v="4"/>
    <s v="faith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.0285714285714285"/>
    <n v="24"/>
    <x v="4"/>
    <s v="faith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3.5999999999999999E-3"/>
    <n v="18"/>
    <x v="4"/>
    <s v="faith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0.3125"/>
    <n v="80.128205128205124"/>
    <x v="4"/>
    <s v="faith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0.443"/>
    <n v="253.14285714285714"/>
    <x v="4"/>
    <s v="faith"/>
    <d v="2017-04-09T05:49:54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"/>
    <n v="171.42857142857142"/>
    <x v="4"/>
    <s v="faith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0.254"/>
    <n v="57.727272727272727"/>
    <x v="4"/>
    <s v="faith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0.33473333333333333"/>
    <n v="264.26315789473682"/>
    <x v="4"/>
    <s v="faith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0.47799999999999998"/>
    <n v="159.33333333333334"/>
    <x v="4"/>
    <s v="faith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8E-2"/>
    <n v="35"/>
    <x v="4"/>
    <s v="faith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5.0000000000000001E-4"/>
    <n v="5"/>
    <x v="4"/>
    <s v="faith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0.11708333333333333"/>
    <n v="61.086956521739133"/>
    <x v="4"/>
    <s v="faith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e v="#DIV/0!"/>
    <x v="4"/>
    <s v="faith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0.20208000000000001"/>
    <n v="114.81818181818181"/>
    <x v="4"/>
    <s v="faith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e v="#DIV/0!"/>
    <x v="4"/>
    <s v="faith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9E-2"/>
    <n v="54"/>
    <x v="4"/>
    <s v="faith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0.2606"/>
    <n v="65.974683544303801"/>
    <x v="4"/>
    <s v="faith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1.9801980198019802E-3"/>
    <n v="5"/>
    <x v="4"/>
    <s v="faith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5E-5"/>
    <n v="1"/>
    <x v="4"/>
    <s v="faith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00000000000001E-2"/>
    <n v="25.5"/>
    <x v="4"/>
    <s v="faith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0.65100000000000002"/>
    <n v="118.36363636363636"/>
    <x v="4"/>
    <s v="faith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e v="#DIV/0!"/>
    <x v="4"/>
    <s v="faith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e v="#DIV/0!"/>
    <x v="4"/>
    <s v="faith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E-2"/>
    <n v="54.111111111111114"/>
    <x v="4"/>
    <s v="faith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e v="#DIV/0!"/>
    <x v="4"/>
    <s v="faith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71E-2"/>
    <n v="21.25"/>
    <x v="4"/>
    <s v="faith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6.7999999999999996E-3"/>
    <n v="34"/>
    <x v="4"/>
    <s v="faith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0.105"/>
    <n v="525"/>
    <x v="4"/>
    <s v="faith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e v="#DIV/0!"/>
    <x v="4"/>
    <s v="faith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6E-2"/>
    <n v="50"/>
    <x v="4"/>
    <s v="faith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E-2"/>
    <n v="115.70588235294117"/>
    <x v="4"/>
    <s v="faith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2.2000000000000001E-3"/>
    <n v="5.5"/>
    <x v="4"/>
    <s v="faith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4999999999999997E-2"/>
    <n v="50"/>
    <x v="4"/>
    <s v="faith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0.42725880551301687"/>
    <n v="34.024390243902438"/>
    <x v="4"/>
    <s v="faith"/>
    <d v="2016-04-20T22:00:00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2.142857142857143E-3"/>
    <n v="37.5"/>
    <x v="4"/>
    <s v="faith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8.7500000000000008E-3"/>
    <n v="11.666666666666666"/>
    <x v="4"/>
    <s v="faith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0000000000001E-2"/>
    <n v="28.125"/>
    <x v="4"/>
    <s v="faith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e v="#DIV/0!"/>
    <x v="4"/>
    <s v="faith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4"/>
    <n v="1"/>
    <x v="4"/>
    <s v="faith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000000000000002E-2"/>
    <n v="216.66666666666666"/>
    <x v="4"/>
    <s v="faith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5.8333333333333336E-3"/>
    <n v="8.75"/>
    <x v="4"/>
    <s v="faith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0.10181818181818182"/>
    <n v="62.222222222222221"/>
    <x v="4"/>
    <s v="faith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0.33784615384615385"/>
    <n v="137.25"/>
    <x v="4"/>
    <s v="faith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2E-4"/>
    <n v="1"/>
    <x v="4"/>
    <s v="faith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0.68400000000000005"/>
    <n v="122.14285714285714"/>
    <x v="4"/>
    <s v="faith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e v="#DIV/0!"/>
    <x v="4"/>
    <s v="faith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e v="#DIV/0!"/>
    <x v="4"/>
    <s v="faith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e v="#DIV/0!"/>
    <x v="4"/>
    <s v="faith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e v="#DIV/0!"/>
    <x v="4"/>
    <s v="faith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e v="#DIV/0!"/>
    <x v="4"/>
    <s v="faith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4"/>
    <n v="1"/>
    <x v="4"/>
    <s v="faith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0.11"/>
    <n v="55"/>
    <x v="4"/>
    <s v="faith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7.3333333333333332E-3"/>
    <n v="22"/>
    <x v="4"/>
    <s v="faith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0.21249999999999999"/>
    <n v="56.666666666666664"/>
    <x v="4"/>
    <s v="faith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4.0000000000000001E-3"/>
    <n v="20"/>
    <x v="4"/>
    <s v="faith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1E-3"/>
    <n v="1"/>
    <x v="4"/>
    <s v="faith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e v="#DIV/0!"/>
    <x v="4"/>
    <s v="faith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.1083333333333334"/>
    <n v="25.576923076923077"/>
    <x v="8"/>
    <s v="photobooks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.0874999999999999"/>
    <n v="63.970588235294116"/>
    <x v="8"/>
    <s v="photobooks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.0041666666666667"/>
    <n v="89.925373134328353"/>
    <x v="8"/>
    <s v="photobooks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.1845454545454546"/>
    <n v="93.071428571428569"/>
    <x v="8"/>
    <s v="photobooks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.1401428571428571"/>
    <n v="89.674157303370791"/>
    <x v="8"/>
    <s v="photobooks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.4810000000000001"/>
    <n v="207.61682242990653"/>
    <x v="8"/>
    <s v="photobooks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.0495555555555556"/>
    <n v="59.408805031446541"/>
    <x v="8"/>
    <s v="photobooks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.29948"/>
    <n v="358.97237569060775"/>
    <x v="8"/>
    <s v="photobooks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.2348756218905472"/>
    <n v="94.736641221374043"/>
    <x v="8"/>
    <s v="photobooks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.0162"/>
    <n v="80.647999999999996"/>
    <x v="8"/>
    <s v="photobooks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.0289999999999999"/>
    <n v="168.68852459016392"/>
    <x v="8"/>
    <s v="photobooks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.6016666666666666"/>
    <n v="34.68888888888889"/>
    <x v="8"/>
    <s v="photobooks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.08"/>
    <n v="462.85714285714283"/>
    <x v="8"/>
    <s v="photobooks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.1052941176470588"/>
    <n v="104.38888888888889"/>
    <x v="8"/>
    <s v="photobooks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.2"/>
    <n v="7.5"/>
    <x v="8"/>
    <s v="photobooks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.0282909090909091"/>
    <n v="47.13"/>
    <x v="8"/>
    <s v="photobooks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.1599999999999999"/>
    <n v="414.28571428571428"/>
    <x v="8"/>
    <s v="photobooks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.147"/>
    <n v="42.481481481481481"/>
    <x v="8"/>
    <s v="photobooks"/>
    <d v="2016-07-14T16:56:32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.0660000000000001"/>
    <n v="108.77551020408163"/>
    <x v="8"/>
    <s v="photobooks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.6544000000000001"/>
    <n v="81.098039215686271"/>
    <x v="8"/>
    <s v="photobooks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.55"/>
    <n v="51.666666666666664"/>
    <x v="8"/>
    <s v="photobooks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.85"/>
    <n v="35.4"/>
    <x v="8"/>
    <s v="photobooks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.0190833333333333"/>
    <n v="103.63559322033899"/>
    <x v="8"/>
    <s v="photobooks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0.19600000000000001"/>
    <n v="55.282051282051285"/>
    <x v="8"/>
    <s v="photobooks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0.59467839999999994"/>
    <n v="72.16970873786407"/>
    <x v="8"/>
    <s v="photobooks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s v="photobooks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0.4572"/>
    <n v="58.615384615384613"/>
    <x v="8"/>
    <s v="photobooks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00000000000003E-2"/>
    <n v="12.466666666666667"/>
    <x v="8"/>
    <s v="photobooks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E-2"/>
    <n v="49.136363636363633"/>
    <x v="8"/>
    <s v="photobooks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0.56514285714285717"/>
    <n v="150.5"/>
    <x v="8"/>
    <s v="photobooks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0.21309523809523809"/>
    <n v="35.799999999999997"/>
    <x v="8"/>
    <s v="photobooks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0.156"/>
    <n v="45.157894736842103"/>
    <x v="8"/>
    <s v="photobooks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73E-2"/>
    <n v="98.78947368421052"/>
    <x v="8"/>
    <s v="photobooks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0.4592"/>
    <n v="88.307692307692307"/>
    <x v="8"/>
    <s v="photobooks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0.65101538461538466"/>
    <n v="170.62903225806451"/>
    <x v="8"/>
    <s v="photobooks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000000000000004E-2"/>
    <n v="83.75"/>
    <x v="8"/>
    <s v="photobooks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0.135625"/>
    <n v="65.099999999999994"/>
    <x v="8"/>
    <s v="photobooks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00000000000001E-2"/>
    <n v="66.333333333333329"/>
    <x v="8"/>
    <s v="photobooks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0.36236363636363639"/>
    <n v="104.89473684210526"/>
    <x v="8"/>
    <s v="photobooks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0.39743333333333336"/>
    <n v="78.440789473684205"/>
    <x v="8"/>
    <s v="photobooks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0.25763636363636366"/>
    <n v="59.041666666666664"/>
    <x v="8"/>
    <s v="photobooks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0.15491428571428573"/>
    <n v="71.34210526315789"/>
    <x v="8"/>
    <s v="photobooks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0.236925"/>
    <n v="51.227027027027027"/>
    <x v="8"/>
    <s v="photobooks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0.39760000000000001"/>
    <n v="60.242424242424242"/>
    <x v="8"/>
    <s v="photobooks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0.20220833333333332"/>
    <n v="44.935185185185183"/>
    <x v="8"/>
    <s v="photobooks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0.47631578947368419"/>
    <n v="31.206896551724139"/>
    <x v="8"/>
    <s v="photobooks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0.15329999999999999"/>
    <n v="63.875"/>
    <x v="8"/>
    <s v="photobooks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E-2"/>
    <n v="19"/>
    <x v="8"/>
    <s v="photobooks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5.0000000000000001E-3"/>
    <n v="10"/>
    <x v="8"/>
    <s v="photobooks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79E-2"/>
    <n v="109.06666666666666"/>
    <x v="8"/>
    <s v="photobooks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6E-2"/>
    <n v="26.75"/>
    <x v="8"/>
    <s v="photobooks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0.61124000000000001"/>
    <n v="109.93525179856115"/>
    <x v="8"/>
    <s v="photobooks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4E-2"/>
    <n v="20"/>
    <x v="8"/>
    <s v="photobooks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0.11077777777777778"/>
    <n v="55.388888888888886"/>
    <x v="8"/>
    <s v="photobooks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0.38735714285714284"/>
    <n v="133.90123456790124"/>
    <x v="8"/>
    <s v="photobooks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0.22052631578947368"/>
    <n v="48.720930232558139"/>
    <x v="8"/>
    <s v="photobooks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0.67549999999999999"/>
    <n v="48.25"/>
    <x v="8"/>
    <s v="photobooks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0.136375"/>
    <n v="58.972972972972975"/>
    <x v="8"/>
    <s v="photobooks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500000000001E-2"/>
    <n v="11.638333333333334"/>
    <x v="8"/>
    <s v="photobooks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0.20449632511889321"/>
    <n v="83.716814159292042"/>
    <x v="8"/>
    <s v="photobooks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0.13852941176470587"/>
    <n v="63.648648648648646"/>
    <x v="8"/>
    <s v="photobooks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0.48485714285714288"/>
    <n v="94.277777777777771"/>
    <x v="8"/>
    <s v="photobooks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0.308"/>
    <n v="71.86666666666666"/>
    <x v="8"/>
    <s v="photobooks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0.35174193548387095"/>
    <n v="104.84615384615384"/>
    <x v="8"/>
    <s v="photobooks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0.36404444444444445"/>
    <n v="67.139344262295083"/>
    <x v="8"/>
    <s v="photobooks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E-2"/>
    <n v="73.875"/>
    <x v="8"/>
    <s v="photobooks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0.1106"/>
    <n v="69.125"/>
    <x v="8"/>
    <s v="photobooks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0.41407142857142859"/>
    <n v="120.77083333333333"/>
    <x v="8"/>
    <s v="photobooks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0.10857142857142857"/>
    <n v="42.222222222222221"/>
    <x v="8"/>
    <s v="photobooks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3E-2"/>
    <n v="7.5"/>
    <x v="8"/>
    <s v="photobooks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4"/>
    <n v="1.5384615384615385"/>
    <x v="8"/>
    <s v="photobooks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0.13307692307692306"/>
    <n v="37.608695652173914"/>
    <x v="8"/>
    <s v="photobooks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s v="photobooks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0.49183333333333334"/>
    <n v="42.157142857142858"/>
    <x v="8"/>
    <s v="photobooks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s v="photobooks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E-2"/>
    <n v="84.833333333333329"/>
    <x v="8"/>
    <s v="photobooks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0.52327777777777773"/>
    <n v="94.19"/>
    <x v="8"/>
    <s v="photobooks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s v="photobooks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2E-2"/>
    <n v="6.25"/>
    <x v="8"/>
    <s v="photobooks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6E-2"/>
    <n v="213.375"/>
    <x v="8"/>
    <s v="photobooks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.3489"/>
    <n v="59.162280701754383"/>
    <x v="4"/>
    <s v="rock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"/>
    <n v="27.272727272727273"/>
    <x v="4"/>
    <s v="rock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.1585714285714286"/>
    <n v="24.575757575757574"/>
    <x v="4"/>
    <s v="rock"/>
    <d v="2012-10-24T10:26:16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.0006666666666666"/>
    <n v="75.05"/>
    <x v="4"/>
    <s v="rock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.0505"/>
    <n v="42.02"/>
    <x v="4"/>
    <s v="rock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.01"/>
    <n v="53.157894736842103"/>
    <x v="4"/>
    <s v="rock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.0066250000000001"/>
    <n v="83.885416666666671"/>
    <x v="4"/>
    <s v="rock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.0016"/>
    <n v="417.33333333333331"/>
    <x v="4"/>
    <s v="rock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.6668333333333334"/>
    <n v="75.765151515151516"/>
    <x v="4"/>
    <s v="rock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.0153333333333334"/>
    <n v="67.389380530973455"/>
    <x v="4"/>
    <s v="rock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.03"/>
    <n v="73.571428571428569"/>
    <x v="4"/>
    <s v="rock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.4285714285714286"/>
    <n v="25"/>
    <x v="4"/>
    <s v="rock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.625"/>
    <n v="42"/>
    <x v="4"/>
    <s v="rock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.1805000000000001"/>
    <n v="131.16666666666666"/>
    <x v="4"/>
    <s v="rock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.04"/>
    <n v="47.272727272727273"/>
    <x v="4"/>
    <s v="rock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.0034000000000001"/>
    <n v="182.12727272727273"/>
    <x v="4"/>
    <s v="rock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.0683333333333334"/>
    <n v="61.366666666666667"/>
    <x v="4"/>
    <s v="rock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.00149"/>
    <n v="35.767499999999998"/>
    <x v="4"/>
    <s v="rock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.0529999999999999"/>
    <n v="45.62222222222222"/>
    <x v="4"/>
    <s v="rock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.0888888888888888"/>
    <n v="75.384615384615387"/>
    <x v="4"/>
    <s v="rock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.0175000000000001"/>
    <n v="50.875"/>
    <x v="4"/>
    <s v="rock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.2524999999999999"/>
    <n v="119.28571428571429"/>
    <x v="4"/>
    <s v="rock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.2400610000000001"/>
    <n v="92.541865671641801"/>
    <x v="4"/>
    <s v="rock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.014"/>
    <n v="76.05"/>
    <x v="4"/>
    <s v="rock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"/>
    <n v="52.631578947368418"/>
    <x v="4"/>
    <s v="rock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.3792666666666666"/>
    <n v="98.990430622009569"/>
    <x v="4"/>
    <s v="rock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.2088000000000001"/>
    <n v="79.526315789473685"/>
    <x v="4"/>
    <s v="rock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.0736666666666668"/>
    <n v="134.20833333333334"/>
    <x v="4"/>
    <s v="rock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.0033333333333334"/>
    <n v="37.625"/>
    <x v="4"/>
    <s v="rock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.0152222222222222"/>
    <n v="51.044692737430168"/>
    <x v="4"/>
    <s v="rock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.0007692307692309"/>
    <n v="50.03846153846154"/>
    <x v="4"/>
    <s v="rock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.1696666666666666"/>
    <n v="133.93129770992365"/>
    <x v="4"/>
    <s v="rock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.01875"/>
    <n v="58.214285714285715"/>
    <x v="4"/>
    <s v="rock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.0212366666666666"/>
    <n v="88.037643678160919"/>
    <x v="4"/>
    <s v="rock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.5405897142857143"/>
    <n v="70.576753926701571"/>
    <x v="4"/>
    <s v="rock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.0125"/>
    <n v="53.289473684210527"/>
    <x v="4"/>
    <s v="rock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"/>
    <n v="136.36363636363637"/>
    <x v="4"/>
    <s v="rock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.0874800874800874"/>
    <n v="40.547315436241611"/>
    <x v="4"/>
    <s v="rock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.3183333333333334"/>
    <n v="70.625"/>
    <x v="4"/>
    <s v="rock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.3346666666666667"/>
    <n v="52.684210526315788"/>
    <x v="4"/>
    <s v="rock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s v="mobile games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26E-2"/>
    <n v="90.9375"/>
    <x v="6"/>
    <s v="mobile games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4.0000000000000001E-3"/>
    <n v="5"/>
    <x v="6"/>
    <s v="mobile games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0.42892307692307691"/>
    <n v="58.083333333333336"/>
    <x v="6"/>
    <s v="mobile games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5"/>
    <n v="2"/>
    <x v="6"/>
    <s v="mobile games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5.0000000000000001E-3"/>
    <n v="62.5"/>
    <x v="6"/>
    <s v="mobile games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5.0000000000000001E-4"/>
    <n v="10"/>
    <x v="6"/>
    <s v="mobile games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1E-2"/>
    <n v="71.588235294117652"/>
    <x v="6"/>
    <s v="mobile games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s v="mobile games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0.10314285714285715"/>
    <n v="32.81818181818182"/>
    <x v="6"/>
    <s v="mobile games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0.7178461538461538"/>
    <n v="49.11578947368421"/>
    <x v="6"/>
    <s v="mobile games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E-2"/>
    <n v="16.307692307692307"/>
    <x v="6"/>
    <s v="mobile games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4.4999999999999997E-3"/>
    <n v="18"/>
    <x v="6"/>
    <s v="mobile games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49999999999999E-4"/>
    <n v="13"/>
    <x v="6"/>
    <s v="mobile games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5.1000000000000004E-3"/>
    <n v="17"/>
    <x v="6"/>
    <s v="mobile games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s v="mobile games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s v="mobile games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s v="mobile games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1.1999999999999999E-3"/>
    <n v="3"/>
    <x v="6"/>
    <s v="mobile games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0.20080000000000001"/>
    <n v="41.833333333333336"/>
    <x v="6"/>
    <s v="mobile games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.726845"/>
    <n v="49.338428571428572"/>
    <x v="4"/>
    <s v="indie rock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.008955223880597"/>
    <n v="41.728395061728392"/>
    <x v="4"/>
    <s v="indie rock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.0480480480480481"/>
    <n v="32.71875"/>
    <x v="4"/>
    <s v="indie rock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.351"/>
    <n v="51.96153846153846"/>
    <x v="4"/>
    <s v="indie rock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.1632786885245903"/>
    <n v="50.685714285714283"/>
    <x v="4"/>
    <s v="indie rock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.0208333333333333"/>
    <n v="42.241379310344826"/>
    <x v="4"/>
    <s v="indie rock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.1116666666666666"/>
    <n v="416.875"/>
    <x v="4"/>
    <s v="indie rock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.6608000000000001"/>
    <n v="46.651685393258425"/>
    <x v="4"/>
    <s v="indie rock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.0660000000000001"/>
    <n v="48.454545454545453"/>
    <x v="4"/>
    <s v="indie rock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.4458441666666668"/>
    <n v="70.5289837398374"/>
    <x v="4"/>
    <s v="indie rock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.0555000000000001"/>
    <n v="87.958333333333329"/>
    <x v="4"/>
    <s v="indie rock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.3660000000000001"/>
    <n v="26.26923076923077"/>
    <x v="4"/>
    <s v="indie rock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.04"/>
    <n v="57.777777777777779"/>
    <x v="4"/>
    <s v="indie rock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.145"/>
    <n v="57.25"/>
    <x v="4"/>
    <s v="indie rock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.0171957671957672"/>
    <n v="196.34042553191489"/>
    <x v="4"/>
    <s v="indie rock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.2394678492239468"/>
    <n v="43"/>
    <x v="4"/>
    <s v="indie rock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.0245669291338582"/>
    <n v="35.551912568306008"/>
    <x v="4"/>
    <s v="indie rock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.4450000000000001"/>
    <n v="68.80952380952381"/>
    <x v="4"/>
    <s v="indie rock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.3333333333333333"/>
    <n v="28.571428571428573"/>
    <x v="4"/>
    <s v="indie rock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.0936440000000001"/>
    <n v="50.631666666666668"/>
    <x v="4"/>
    <s v="indie rock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7E-2"/>
    <n v="106.8"/>
    <x v="2"/>
    <s v="gadgets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E-2"/>
    <n v="4"/>
    <x v="2"/>
    <s v="gadgets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0.46600000000000003"/>
    <n v="34.097560975609753"/>
    <x v="2"/>
    <s v="gadgets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1E-3"/>
    <n v="25"/>
    <x v="2"/>
    <s v="gadgets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1.6800000000000001E-3"/>
    <n v="10.5"/>
    <x v="2"/>
    <s v="gadgets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0.42759999999999998"/>
    <n v="215.95959595959596"/>
    <x v="2"/>
    <s v="gadgets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2.8333333333333335E-3"/>
    <n v="21.25"/>
    <x v="2"/>
    <s v="gadgets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19999999999999E-2"/>
    <n v="108.25"/>
    <x v="2"/>
    <s v="gadgets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0.14111428571428572"/>
    <n v="129.97368421052633"/>
    <x v="2"/>
    <s v="gadgets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0.39395294117647056"/>
    <n v="117.49473684210527"/>
    <x v="2"/>
    <s v="gadgets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3E-4"/>
    <n v="10"/>
    <x v="2"/>
    <s v="gadgets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0.59299999999999997"/>
    <n v="70.595238095238102"/>
    <x v="2"/>
    <s v="gadgets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E-2"/>
    <n v="24.5"/>
    <x v="2"/>
    <s v="gadgets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86E-2"/>
    <n v="30"/>
    <x v="2"/>
    <s v="gadgets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E-2"/>
    <n v="2"/>
    <x v="2"/>
    <s v="gadgets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5.1000000000000004E-3"/>
    <n v="17"/>
    <x v="2"/>
    <s v="gadgets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0.52570512820512816"/>
    <n v="2928.9285714285716"/>
    <x v="2"/>
    <s v="gadgets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E-2"/>
    <n v="28.888888888888889"/>
    <x v="2"/>
    <s v="gadgets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0.47399999999999998"/>
    <n v="29.625"/>
    <x v="2"/>
    <s v="gadgets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0.43030000000000002"/>
    <n v="40.980952380952381"/>
    <x v="2"/>
    <s v="gadgets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.3680000000000001"/>
    <n v="54"/>
    <x v="4"/>
    <s v="indie rock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.1555"/>
    <n v="36.109375"/>
    <x v="4"/>
    <s v="indie rock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.4079999999999999"/>
    <n v="23.153846153846153"/>
    <x v="4"/>
    <s v="indie rock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.1439999999999999"/>
    <n v="104"/>
    <x v="4"/>
    <s v="indie rock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.1033333333333333"/>
    <n v="31.826923076923077"/>
    <x v="4"/>
    <s v="indie rock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.9537933333333333"/>
    <n v="27.3896261682243"/>
    <x v="4"/>
    <s v="indie rock"/>
    <d v="2010-11-01T18:26:00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.0333333333333334"/>
    <n v="56.363636363636367"/>
    <x v="4"/>
    <s v="indie rock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.031372549019608"/>
    <n v="77.352941176470594"/>
    <x v="4"/>
    <s v="indie rock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.003125"/>
    <n v="42.8"/>
    <x v="4"/>
    <s v="indie rock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.27"/>
    <n v="48.846153846153847"/>
    <x v="4"/>
    <s v="indie rock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.20601"/>
    <n v="48.240400000000001"/>
    <x v="4"/>
    <s v="indie rock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.0699047619047619"/>
    <n v="70.212500000000006"/>
    <x v="4"/>
    <s v="indie rock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.7243333333333333"/>
    <n v="94.054545454545448"/>
    <x v="4"/>
    <s v="indie rock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.2362"/>
    <n v="80.272727272727266"/>
    <x v="4"/>
    <s v="indie rock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.0840000000000001"/>
    <n v="54.2"/>
    <x v="4"/>
    <s v="indie rock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.1652013333333333"/>
    <n v="60.26903448275862"/>
    <x v="4"/>
    <s v="indie rock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.8724499999999999"/>
    <n v="38.740344827586206"/>
    <x v="4"/>
    <s v="indie rock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.1593333333333333"/>
    <n v="152.54385964912279"/>
    <x v="4"/>
    <s v="indie rock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.107"/>
    <n v="115.3125"/>
    <x v="4"/>
    <s v="indie rock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.7092307692307693"/>
    <n v="35.838709677419352"/>
    <x v="4"/>
    <s v="indie rock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.2611835600000001"/>
    <n v="64.570118779438872"/>
    <x v="2"/>
    <s v="hardware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.3844033333333334"/>
    <n v="87.436000000000007"/>
    <x v="2"/>
    <s v="hardware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.052499999999998"/>
    <n v="68.815577078288939"/>
    <x v="2"/>
    <s v="hardware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.8805550000000002"/>
    <n v="176.200223588597"/>
    <x v="2"/>
    <s v="hardware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.4801799999999998"/>
    <n v="511.79117647058825"/>
    <x v="2"/>
    <s v="hardware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.4974666666666667"/>
    <n v="160.44285714285715"/>
    <x v="2"/>
    <s v="hardware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.0063375000000001"/>
    <n v="35.003043478260871"/>
    <x v="2"/>
    <s v="hardware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.0021100000000001"/>
    <n v="188.50671378091872"/>
    <x v="2"/>
    <s v="hardware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.0600260000000001"/>
    <n v="56.204984093319197"/>
    <x v="2"/>
    <s v="hardware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.0051866666666669"/>
    <n v="51.3054157782516"/>
    <x v="2"/>
    <s v="hardware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.1244399999999999"/>
    <n v="127.36450839328538"/>
    <x v="2"/>
    <s v="hardware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.9847237142857144"/>
    <n v="101.85532258064516"/>
    <x v="2"/>
    <s v="hardware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.2594666666666665"/>
    <n v="230.55782312925169"/>
    <x v="2"/>
    <s v="hardware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.9894800000000004"/>
    <n v="842.10602409638557"/>
    <x v="2"/>
    <s v="hardware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.9859528571428569"/>
    <n v="577.27593103448271"/>
    <x v="2"/>
    <s v="hardware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.9403333333333332"/>
    <n v="483.34246575342468"/>
    <x v="2"/>
    <s v="hardware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.6750470000000002"/>
    <n v="76.138500000000008"/>
    <x v="2"/>
    <s v="hardware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.355717142857143"/>
    <n v="74.107684365781708"/>
    <x v="2"/>
    <s v="hardware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.5673440000000001"/>
    <n v="36.965660377358489"/>
    <x v="2"/>
    <s v="hardware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.1790285714285715"/>
    <n v="2500.969696969697"/>
    <x v="2"/>
    <s v="hardware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.053811999999999"/>
    <n v="67.690214329454989"/>
    <x v="2"/>
    <s v="hardware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.9292499999999999"/>
    <n v="63.04738562091503"/>
    <x v="2"/>
    <s v="hardware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.268842105263158"/>
    <n v="117.6"/>
    <x v="2"/>
    <s v="hardware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.5957748878923765"/>
    <n v="180.75185011709601"/>
    <x v="2"/>
    <s v="hardware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.6227999999999998"/>
    <n v="127.32038834951456"/>
    <x v="2"/>
    <s v="hardware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.0674309000000002"/>
    <n v="136.6444745538665"/>
    <x v="2"/>
    <s v="hardware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.7012999999999998"/>
    <n v="182.78024691358024"/>
    <x v="2"/>
    <s v="hardware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.8496600000000001"/>
    <n v="279.37843137254902"/>
    <x v="2"/>
    <s v="hardware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.7907999999999999"/>
    <n v="61.375728669846318"/>
    <x v="2"/>
    <s v="hardware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.318"/>
    <n v="80.727532097004286"/>
    <x v="2"/>
    <s v="hardware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.6302771750000002"/>
    <n v="272.35590732591254"/>
    <x v="2"/>
    <s v="hardware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.7447999999999997"/>
    <n v="70.848739495798313"/>
    <x v="2"/>
    <s v="hardware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.5683081313131315"/>
    <n v="247.94003412969283"/>
    <x v="2"/>
    <s v="hardware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.7549600000000001"/>
    <n v="186.81393034825871"/>
    <x v="2"/>
    <s v="hardware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.0870837499999997"/>
    <n v="131.98948616600788"/>
    <x v="2"/>
    <s v="hardware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.4660000000000002"/>
    <n v="29.310782241014799"/>
    <x v="2"/>
    <s v="hardware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.0232999999999999"/>
    <n v="245.02436053593178"/>
    <x v="2"/>
    <s v="hardware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.2684514"/>
    <n v="1323.2540463917526"/>
    <x v="2"/>
    <s v="hardware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.14901155"/>
    <n v="282.65966789667897"/>
    <x v="2"/>
    <s v="hardware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.5482402000000004"/>
    <n v="91.214401028277635"/>
    <x v="2"/>
    <s v="hardware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799999999999998E-2"/>
    <n v="31.75"/>
    <x v="8"/>
    <s v="people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s v="people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2999999999999997E-2"/>
    <n v="88.6875"/>
    <x v="8"/>
    <s v="people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0.21146666666666666"/>
    <n v="453.14285714285717"/>
    <x v="8"/>
    <s v="people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000000000001E-2"/>
    <n v="12.75"/>
    <x v="8"/>
    <s v="people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5.0000000000000001E-4"/>
    <n v="1"/>
    <x v="8"/>
    <s v="people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0.42472727272727273"/>
    <n v="83.428571428571431"/>
    <x v="8"/>
    <s v="people"/>
    <d v="2015-03-01T09:21:16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4.1666666666666666E-3"/>
    <n v="25"/>
    <x v="8"/>
    <s v="people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0.01"/>
    <n v="50"/>
    <x v="8"/>
    <s v="people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0.16966666666666666"/>
    <n v="101.8"/>
    <x v="8"/>
    <s v="people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.0000000000000007E-2"/>
    <n v="46.666666666666664"/>
    <x v="8"/>
    <s v="people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1.3333333333333333E-3"/>
    <n v="1"/>
    <x v="8"/>
    <s v="people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s v="people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s v="people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E-2"/>
    <n v="26"/>
    <x v="8"/>
    <s v="people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s v="people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s v="people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0.26200000000000001"/>
    <n v="218.33333333333334"/>
    <x v="8"/>
    <s v="people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7.6129032258064515E-3"/>
    <n v="33.714285714285715"/>
    <x v="8"/>
    <s v="people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0.125"/>
    <n v="25"/>
    <x v="8"/>
    <s v="people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.8212909090909091"/>
    <n v="128.38790470372632"/>
    <x v="2"/>
    <s v="hardware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.1679422000000002"/>
    <n v="78.834261818181815"/>
    <x v="2"/>
    <s v="hardware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.12"/>
    <n v="91.764705882352942"/>
    <x v="2"/>
    <s v="hardware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.3442048"/>
    <n v="331.10237288135596"/>
    <x v="2"/>
    <s v="hardware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.236801"/>
    <n v="194.26193717277485"/>
    <x v="2"/>
    <s v="hardware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.4784000000000002"/>
    <n v="408.97689768976898"/>
    <x v="2"/>
    <s v="hardware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.157092"/>
    <n v="84.459270072992695"/>
    <x v="2"/>
    <s v="hardware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.1707484768810599"/>
    <n v="44.853658536585364"/>
    <x v="2"/>
    <s v="hardware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.05158"/>
    <n v="383.3643216080402"/>
    <x v="2"/>
    <s v="hardware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.2005299999999997"/>
    <n v="55.276856649395505"/>
    <x v="2"/>
    <s v="hardware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.1956399999999991"/>
    <n v="422.02059732234807"/>
    <x v="2"/>
    <s v="hardware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.3490000000000002"/>
    <n v="64.180327868852459"/>
    <x v="2"/>
    <s v="hardware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.9491375"/>
    <n v="173.57781674704077"/>
    <x v="2"/>
    <s v="hardware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.137822333333332"/>
    <n v="88.601680840609291"/>
    <x v="2"/>
    <s v="hardware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.1300013888888889"/>
    <n v="50.222283950617282"/>
    <x v="2"/>
    <s v="hardware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.2154220000000002"/>
    <n v="192.38876826722338"/>
    <x v="2"/>
    <s v="hardware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.2510239999999999"/>
    <n v="73.416901408450698"/>
    <x v="2"/>
    <s v="hardware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.0224343076923077"/>
    <n v="147.68495555555555"/>
    <x v="2"/>
    <s v="hardware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.8490975000000001"/>
    <n v="108.96848314606741"/>
    <x v="2"/>
    <s v="hardware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.9233333333333333"/>
    <n v="23.647540983606557"/>
    <x v="2"/>
    <s v="hardware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.8109999999999999"/>
    <n v="147.94736842105263"/>
    <x v="2"/>
    <s v="hardware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.2513700000000001"/>
    <n v="385.03692307692307"/>
    <x v="2"/>
    <s v="hardware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.61459"/>
    <n v="457.39093484419266"/>
    <x v="2"/>
    <s v="hardware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.8535000000000004"/>
    <n v="222.99047619047619"/>
    <x v="2"/>
    <s v="hardware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.0114999999999998"/>
    <n v="220.74074074074073"/>
    <x v="2"/>
    <s v="hardware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.3348307999999998"/>
    <n v="73.503898678414089"/>
    <x v="2"/>
    <s v="hardware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.2024900000000001"/>
    <n v="223.09647495361781"/>
    <x v="2"/>
    <s v="hardware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.2616666666666667"/>
    <n v="47.911392405063289"/>
    <x v="2"/>
    <s v="hardware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.6120000000000001"/>
    <n v="96.063829787234042"/>
    <x v="2"/>
    <s v="hardware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.26239013671875"/>
    <n v="118.6144"/>
    <x v="2"/>
    <s v="hardware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.2035"/>
    <n v="118.45472440944881"/>
    <x v="2"/>
    <s v="hardware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.0418799999999999"/>
    <n v="143.21468926553672"/>
    <x v="2"/>
    <s v="hardware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.7867599999999999"/>
    <n v="282.71518987341773"/>
    <x v="2"/>
    <s v="hardware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.868199871794872"/>
    <n v="593.93620078740162"/>
    <x v="2"/>
    <s v="hardware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.1103642500000004"/>
    <n v="262.15704968944101"/>
    <x v="2"/>
    <s v="hardware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.3166833333333334"/>
    <n v="46.580778301886795"/>
    <x v="2"/>
    <s v="hardware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.0047639999999998"/>
    <n v="70.041118881118877"/>
    <x v="2"/>
    <s v="hardware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.2051249999999998"/>
    <n v="164.90686274509804"/>
    <x v="2"/>
    <s v="hardware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.362168"/>
    <n v="449.26385224274406"/>
    <x v="2"/>
    <s v="hardware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.4817133333333334"/>
    <n v="27.472841328413285"/>
    <x v="2"/>
    <s v="hardware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.8186315789473684"/>
    <n v="143.97499999999999"/>
    <x v="2"/>
    <s v="hardware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.2353000000000001"/>
    <n v="88.23571428571428"/>
    <x v="2"/>
    <s v="hardware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.0620938628158845"/>
    <n v="36.326424870466319"/>
    <x v="2"/>
    <s v="hardware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.0821333333333334"/>
    <n v="90.177777777777777"/>
    <x v="2"/>
    <s v="hardware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.1918387755102042"/>
    <n v="152.62361216730039"/>
    <x v="2"/>
    <s v="hardware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.2110000000000001"/>
    <n v="55.806451612903224"/>
    <x v="2"/>
    <s v="hardware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.0299897959183673"/>
    <n v="227.85327313769753"/>
    <x v="2"/>
    <s v="hardware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.4833229411764706"/>
    <n v="91.82989803350327"/>
    <x v="2"/>
    <s v="hardware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.2019070000000001"/>
    <n v="80.991037735849048"/>
    <x v="2"/>
    <s v="hardware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.7327000000000004"/>
    <n v="278.39411764705881"/>
    <x v="2"/>
    <s v="hardware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.303625"/>
    <n v="43.095041322314053"/>
    <x v="2"/>
    <s v="hardware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.5304799999999998"/>
    <n v="326.29205175600737"/>
    <x v="2"/>
    <s v="hardware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.0102"/>
    <n v="41.743801652892564"/>
    <x v="2"/>
    <s v="hardware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.1359142857142857"/>
    <n v="64.020933977455712"/>
    <x v="2"/>
    <s v="hardware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.6741666666666666"/>
    <n v="99.455445544554451"/>
    <x v="2"/>
    <s v="hardware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.5345200000000001"/>
    <n v="138.49458483754512"/>
    <x v="2"/>
    <s v="hardware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.022322"/>
    <n v="45.547792792792798"/>
    <x v="2"/>
    <s v="hardware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.6828125"/>
    <n v="10.507317073170732"/>
    <x v="2"/>
    <s v="hardware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.4345666666666668"/>
    <n v="114.76533333333333"/>
    <x v="2"/>
    <s v="hardware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.964"/>
    <n v="35.997067448680355"/>
    <x v="2"/>
    <s v="hardware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.0791999999999999"/>
    <n v="154.17142857142858"/>
    <x v="2"/>
    <s v="hardware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.14977"/>
    <n v="566.38916256157631"/>
    <x v="2"/>
    <s v="hardware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.4804999999999999"/>
    <n v="120.85714285714286"/>
    <x v="2"/>
    <s v="hardware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.9116676082790633"/>
    <n v="86.163845492085343"/>
    <x v="2"/>
    <s v="hardware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.99215125"/>
    <n v="51.212114395886893"/>
    <x v="2"/>
    <s v="hardware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.1859999999999999"/>
    <n v="67.261538461538464"/>
    <x v="2"/>
    <s v="hardware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.2686868686868686"/>
    <n v="62.8"/>
    <x v="2"/>
    <s v="hardware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.0522388"/>
    <n v="346.13118421052633"/>
    <x v="2"/>
    <s v="hardware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.2840666000000001"/>
    <n v="244.11912547528519"/>
    <x v="2"/>
    <s v="hardware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.1732719999999999"/>
    <n v="259.25424836601309"/>
    <x v="2"/>
    <s v="hardware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.8073000000000001"/>
    <n v="201.96402877697841"/>
    <x v="2"/>
    <s v="hardware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.1073146853146854"/>
    <n v="226.20857142857142"/>
    <x v="2"/>
    <s v="hardware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.5260429999999998"/>
    <n v="324.69"/>
    <x v="2"/>
    <s v="hardware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.0249999999999999"/>
    <n v="205"/>
    <x v="2"/>
    <s v="hardware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.783738373837384"/>
    <n v="20.465926829268295"/>
    <x v="2"/>
    <s v="hardware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.4334915642458101"/>
    <n v="116.35303146309367"/>
    <x v="2"/>
    <s v="hardware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.1550800000000001"/>
    <n v="307.20212765957444"/>
    <x v="2"/>
    <s v="hardware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.3120499999999999"/>
    <n v="546.6875"/>
    <x v="2"/>
    <s v="hardware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.8816999999999999"/>
    <n v="47.474464579901152"/>
    <x v="2"/>
    <s v="hardware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.0780000000000003"/>
    <n v="101.56"/>
    <x v="2"/>
    <s v="hardware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.1457142857142857"/>
    <n v="72.909090909090907"/>
    <x v="4"/>
    <s v="indie rock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.1073333333333333"/>
    <n v="43.710526315789473"/>
    <x v="4"/>
    <s v="indie rock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.1333333333333333"/>
    <n v="34"/>
    <x v="4"/>
    <s v="indie rock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.0833333333333333"/>
    <n v="70.652173913043484"/>
    <x v="4"/>
    <s v="indie rock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.2353333333333334"/>
    <n v="89.301204819277103"/>
    <x v="4"/>
    <s v="indie rock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.0069999999999999"/>
    <n v="115.08571428571429"/>
    <x v="4"/>
    <s v="indie rock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.0353333333333334"/>
    <n v="62.12"/>
    <x v="4"/>
    <s v="indie rock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.1551066666666667"/>
    <n v="46.204266666666669"/>
    <x v="4"/>
    <s v="indie rock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.2040040000000001"/>
    <n v="48.54854838709678"/>
    <x v="4"/>
    <s v="indie rock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.1504037499999999"/>
    <n v="57.520187499999999"/>
    <x v="4"/>
    <s v="indie rock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.2046777777777777"/>
    <n v="88.147154471544724"/>
    <x v="4"/>
    <s v="indie rock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.0128333333333333"/>
    <n v="110.49090909090908"/>
    <x v="4"/>
    <s v="indie rock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.0246666666666666"/>
    <n v="66.826086956521735"/>
    <x v="4"/>
    <s v="indie rock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.2054285714285715"/>
    <n v="58.597222222222221"/>
    <x v="4"/>
    <s v="indie rock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"/>
    <n v="113.63636363636364"/>
    <x v="4"/>
    <s v="indie rock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.0166666666666666"/>
    <n v="43.571428571428569"/>
    <x v="4"/>
    <s v="indie rock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"/>
    <n v="78.94736842105263"/>
    <x v="4"/>
    <s v="indie rock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.0033333333333334"/>
    <n v="188.125"/>
    <x v="4"/>
    <s v="indie rock"/>
    <d v="2012-03-07T20:43:55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.3236666666666668"/>
    <n v="63.031746031746032"/>
    <x v="4"/>
    <s v="indie rock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.3666666666666667"/>
    <n v="30.37037037037037"/>
    <x v="4"/>
    <s v="indie rock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.1325000000000001"/>
    <n v="51.477272727272727"/>
    <x v="4"/>
    <s v="indie rock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.36"/>
    <n v="35.789473684210527"/>
    <x v="4"/>
    <s v="indie rock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.4612318374694613"/>
    <n v="98.817391304347822"/>
    <x v="4"/>
    <s v="indie rock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.2949999999999999"/>
    <n v="28"/>
    <x v="4"/>
    <s v="indie rock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.54"/>
    <n v="51.313131313131315"/>
    <x v="4"/>
    <s v="indie rock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.0704545454545455"/>
    <n v="53.522727272727273"/>
    <x v="4"/>
    <s v="indie rock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.0773299999999999"/>
    <n v="37.149310344827583"/>
    <x v="4"/>
    <s v="indie rock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.0731250000000001"/>
    <n v="89.895287958115176"/>
    <x v="4"/>
    <s v="indie rock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.06525"/>
    <n v="106.52500000000001"/>
    <x v="4"/>
    <s v="indie rock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.0035000000000001"/>
    <n v="52.815789473684212"/>
    <x v="4"/>
    <s v="indie rock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.0649999999999999"/>
    <n v="54.615384615384613"/>
    <x v="4"/>
    <s v="indie rock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"/>
    <n v="27.272727272727273"/>
    <x v="4"/>
    <s v="indie rock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.0485714285714285"/>
    <n v="68.598130841121488"/>
    <x v="4"/>
    <s v="indie rock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.0469999999999999"/>
    <n v="35.612244897959187"/>
    <x v="4"/>
    <s v="indie rock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.2566666666666668"/>
    <n v="94.027777777777771"/>
    <x v="4"/>
    <s v="indie rock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.0090416666666666"/>
    <n v="526.45652173913038"/>
    <x v="4"/>
    <s v="indie rock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.4775"/>
    <n v="50.657142857142858"/>
    <x v="4"/>
    <s v="indie rock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.3461099999999999"/>
    <n v="79.182941176470578"/>
    <x v="4"/>
    <s v="indie rock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.0075000000000001"/>
    <n v="91.590909090909093"/>
    <x v="4"/>
    <s v="indie rock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.00880375"/>
    <n v="116.96275362318841"/>
    <x v="4"/>
    <s v="indie rock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5.6800000000000002E-3"/>
    <n v="28.4"/>
    <x v="6"/>
    <s v="video games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3.875E-3"/>
    <n v="103.33333333333333"/>
    <x v="6"/>
    <s v="video games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0.1"/>
    <n v="10"/>
    <x v="6"/>
    <s v="video games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0.10454545454545454"/>
    <n v="23"/>
    <x v="6"/>
    <s v="video games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00000000000001E-2"/>
    <n v="31.555555555555557"/>
    <x v="6"/>
    <s v="video games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5.0000000000000001E-4"/>
    <n v="5"/>
    <x v="6"/>
    <s v="video games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0.28842857142857142"/>
    <n v="34.220338983050844"/>
    <x v="6"/>
    <s v="video games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1.6666666666666668E-3"/>
    <n v="25"/>
    <x v="6"/>
    <s v="video games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0.11799999999999999"/>
    <n v="19.666666666666668"/>
    <x v="6"/>
    <s v="video games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2.0238095238095236E-3"/>
    <n v="21.25"/>
    <x v="6"/>
    <s v="video games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0.05"/>
    <n v="8.3333333333333339"/>
    <x v="6"/>
    <s v="video games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7E-2"/>
    <n v="21.34333333333333"/>
    <x v="6"/>
    <s v="video games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E-2"/>
    <n v="5.333333333333333"/>
    <x v="6"/>
    <s v="video games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3E-2"/>
    <n v="34.666666666666664"/>
    <x v="6"/>
    <s v="video games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00000000000004E-2"/>
    <n v="21.727272727272727"/>
    <x v="6"/>
    <s v="video games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8E-4"/>
    <n v="11.922499999999999"/>
    <x v="6"/>
    <s v="video games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0.28405999999999998"/>
    <n v="26.59737827715356"/>
    <x v="6"/>
    <s v="video games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0.128"/>
    <n v="10.666666666666666"/>
    <x v="6"/>
    <s v="video games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199999999999998E-2"/>
    <n v="29.035714285714285"/>
    <x v="6"/>
    <s v="video games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1.1199999999999999E-3"/>
    <n v="50.909090909090907"/>
    <x v="6"/>
    <s v="video games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s v="video games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41E-2"/>
    <n v="50.083333333333336"/>
    <x v="6"/>
    <s v="video games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0.1125"/>
    <n v="45"/>
    <x v="6"/>
    <s v="video games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5E-2"/>
    <n v="25.291666666666668"/>
    <x v="6"/>
    <s v="video games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0.30433333333333334"/>
    <n v="51.292134831460672"/>
    <x v="6"/>
    <s v="video games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2.0000000000000001E-4"/>
    <n v="1"/>
    <x v="6"/>
    <s v="video games"/>
    <d v="2016-02-11T10:18:30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6.9641025641025639E-3"/>
    <n v="49.381818181818183"/>
    <x v="6"/>
    <s v="video games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0.02"/>
    <n v="1"/>
    <x v="6"/>
    <s v="video games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s v="video games"/>
    <d v="2010-07-30T18:00:00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8.0999999999999996E-3"/>
    <n v="101.25"/>
    <x v="6"/>
    <s v="video games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2.6222222222222224E-3"/>
    <n v="19.666666666666668"/>
    <x v="6"/>
    <s v="video games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1.6666666666666668E-3"/>
    <n v="12.5"/>
    <x v="6"/>
    <s v="video games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57E-5"/>
    <n v="8.5"/>
    <x v="6"/>
    <s v="video games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8.0000000000000002E-3"/>
    <n v="1"/>
    <x v="6"/>
    <s v="video games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3E-2"/>
    <n v="23"/>
    <x v="6"/>
    <s v="video games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4E-2"/>
    <n v="17.987951807228917"/>
    <x v="6"/>
    <s v="video games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0.28192"/>
    <n v="370.94736842105266"/>
    <x v="6"/>
    <s v="video games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68E-2"/>
    <n v="63.569485530546629"/>
    <x v="6"/>
    <s v="video games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7.2222222222222219E-3"/>
    <n v="13"/>
    <x v="6"/>
    <s v="video games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8.5000000000000006E-3"/>
    <n v="5.3125"/>
    <x v="6"/>
    <s v="video games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.1575"/>
    <n v="35.615384615384613"/>
    <x v="4"/>
    <s v="rock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.1226666666666667"/>
    <n v="87.103448275862064"/>
    <x v="4"/>
    <s v="rock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.3220000000000001"/>
    <n v="75.11363636363636"/>
    <x v="4"/>
    <s v="rock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.0263636363636364"/>
    <n v="68.01204819277109"/>
    <x v="4"/>
    <s v="rock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.3864000000000001"/>
    <n v="29.623931623931625"/>
    <x v="4"/>
    <s v="rock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.466"/>
    <n v="91.625"/>
    <x v="4"/>
    <s v="rock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.2"/>
    <n v="22.5"/>
    <x v="4"/>
    <s v="rock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.215816111111111"/>
    <n v="64.366735294117646"/>
    <x v="4"/>
    <s v="rock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"/>
    <n v="21.857142857142858"/>
    <x v="4"/>
    <s v="rock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.8085714285714285"/>
    <n v="33.315789473684212"/>
    <x v="4"/>
    <s v="rock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.0607500000000001"/>
    <n v="90.276595744680847"/>
    <x v="4"/>
    <s v="rock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"/>
    <n v="76.92307692307692"/>
    <x v="4"/>
    <s v="rock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.2692857142857144"/>
    <n v="59.233333333333334"/>
    <x v="4"/>
    <s v="rock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.0297499999999999"/>
    <n v="65.38095238095238"/>
    <x v="4"/>
    <s v="rock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.5"/>
    <n v="67.307692307692307"/>
    <x v="4"/>
    <s v="rock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.2602"/>
    <n v="88.74647887323944"/>
    <x v="4"/>
    <s v="rock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.0012000000000001"/>
    <n v="65.868421052631575"/>
    <x v="4"/>
    <s v="rock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.3864000000000001"/>
    <n v="40.349243306169967"/>
    <x v="4"/>
    <s v="rock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.6140000000000001"/>
    <n v="76.857142857142861"/>
    <x v="4"/>
    <s v="rock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.071842"/>
    <n v="68.707820512820518"/>
    <x v="4"/>
    <s v="rock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.5309999999999999"/>
    <n v="57.773584905660378"/>
    <x v="6"/>
    <s v="tabletop games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.2416666666666663"/>
    <n v="44.171348314606739"/>
    <x v="6"/>
    <s v="tabletop games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.8927777777777779"/>
    <n v="31.566308243727597"/>
    <x v="6"/>
    <s v="tabletop games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.8473999999999999"/>
    <n v="107.04511278195488"/>
    <x v="6"/>
    <s v="tabletop games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.569700000000001"/>
    <n v="149.03451043338683"/>
    <x v="6"/>
    <s v="tabletop games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.0967499999999999"/>
    <n v="55.956632653061227"/>
    <x v="6"/>
    <s v="tabletop games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.146425000000001"/>
    <n v="56.970381807973048"/>
    <x v="6"/>
    <s v="tabletop games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.1217692027666546"/>
    <n v="44.056420233463037"/>
    <x v="6"/>
    <s v="tabletop games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.0324999999999998"/>
    <n v="68.625"/>
    <x v="6"/>
    <s v="tabletop games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.8461052631578947"/>
    <n v="65.318435754189949"/>
    <x v="6"/>
    <s v="tabletop games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.1973333333333334"/>
    <n v="35.92"/>
    <x v="6"/>
    <s v="tabletop games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.812401666666668"/>
    <n v="40.070667078443485"/>
    <x v="6"/>
    <s v="tabletop games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.5237333333333334"/>
    <n v="75.647714604236342"/>
    <x v="6"/>
    <s v="tabletop games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.3737000000000004"/>
    <n v="61.203872437357631"/>
    <x v="6"/>
    <s v="tabletop games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.2032608695652174"/>
    <n v="48.130434782608695"/>
    <x v="6"/>
    <s v="tabletop games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.1383571428571428"/>
    <n v="68.106837606837601"/>
    <x v="6"/>
    <s v="tabletop games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.5103109999999997"/>
    <n v="65.891300230946882"/>
    <x v="6"/>
    <s v="tabletop games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.3289249999999999"/>
    <n v="81.654377880184327"/>
    <x v="6"/>
    <s v="tabletop games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.4697777777777778"/>
    <n v="52.701195219123505"/>
    <x v="6"/>
    <s v="tabletop games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.4215"/>
    <n v="41.228136882129277"/>
    <x v="6"/>
    <s v="tabletop games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.8271818181818182"/>
    <n v="15.035357142857142"/>
    <x v="4"/>
    <s v="electronic music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.0418124999999998"/>
    <n v="39.066920943134534"/>
    <x v="4"/>
    <s v="electronic music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.0954999999999999"/>
    <n v="43.82"/>
    <x v="4"/>
    <s v="electronic music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.3286666666666667"/>
    <n v="27.301369863013697"/>
    <x v="4"/>
    <s v="electronic music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.52"/>
    <n v="42.222222222222221"/>
    <x v="4"/>
    <s v="electronic music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.0272727272727273"/>
    <n v="33.235294117647058"/>
    <x v="4"/>
    <s v="electronic music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"/>
    <n v="285.71428571428572"/>
    <x v="4"/>
    <s v="electronic music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.016"/>
    <n v="42.333333333333336"/>
    <x v="4"/>
    <s v="electronic music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.508"/>
    <n v="50.266666666666666"/>
    <x v="4"/>
    <s v="electronic music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.11425"/>
    <n v="61.902777777777779"/>
    <x v="4"/>
    <s v="electronic music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.956"/>
    <n v="40.75"/>
    <x v="4"/>
    <s v="electronic music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.1438333333333333"/>
    <n v="55.796747967479675"/>
    <x v="4"/>
    <s v="electronic music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"/>
    <n v="10"/>
    <x v="4"/>
    <s v="electronic music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.9250166666666666"/>
    <n v="73.125416666666666"/>
    <x v="4"/>
    <s v="electronic music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.5636363636363637"/>
    <n v="26.060606060606062"/>
    <x v="4"/>
    <s v="electronic music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.0566666666666666"/>
    <n v="22.642857142857142"/>
    <x v="4"/>
    <s v="electronic music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.0119047619047619"/>
    <n v="47.222222222222221"/>
    <x v="4"/>
    <s v="electronic music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.2283299999999999"/>
    <n v="32.324473684210524"/>
    <x v="4"/>
    <s v="electronic music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.0149999999999999"/>
    <n v="53.421052631578945"/>
    <x v="4"/>
    <s v="electronic music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.0114285714285713"/>
    <n v="51.304347826086953"/>
    <x v="4"/>
    <s v="electronic music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.0811999999999999"/>
    <n v="37.197247706422019"/>
    <x v="6"/>
    <s v="tabletop games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.6259999999999999"/>
    <n v="27.1"/>
    <x v="6"/>
    <s v="tabletop games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.0580000000000001"/>
    <n v="206.31"/>
    <x v="6"/>
    <s v="tabletop games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.4315000000000002"/>
    <n v="82.145270270270274"/>
    <x v="6"/>
    <s v="tabletop games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.4483338095238096"/>
    <n v="164.79651993355483"/>
    <x v="6"/>
    <s v="tabletop games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.0846283333333333"/>
    <n v="60.820280373831778"/>
    <x v="6"/>
    <s v="tabletop games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.5737692307692308"/>
    <n v="67.970099667774093"/>
    <x v="6"/>
    <s v="tabletop games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.744899999999999"/>
    <n v="81.561805555555551"/>
    <x v="6"/>
    <s v="tabletop games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.7104755366949576"/>
    <n v="25.42547309833024"/>
    <x v="6"/>
    <s v="tabletop games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.2595294117647058"/>
    <n v="21.497991967871485"/>
    <x v="6"/>
    <s v="tabletop games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.121296000000001"/>
    <n v="27.226630727762803"/>
    <x v="6"/>
    <s v="tabletop games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.9580000000000002"/>
    <n v="25.091093117408906"/>
    <x v="6"/>
    <s v="tabletop games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.3203999999999998"/>
    <n v="21.230179028132991"/>
    <x v="6"/>
    <s v="tabletop games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.65"/>
    <n v="41.607142857142854"/>
    <x v="6"/>
    <s v="tabletop games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.5331538461538461"/>
    <n v="135.58503401360545"/>
    <x v="6"/>
    <s v="tabletop games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.3710714285714287"/>
    <n v="22.116176470588236"/>
    <x v="6"/>
    <s v="tabletop games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.5292777777777777"/>
    <n v="64.625635808748726"/>
    <x v="6"/>
    <s v="tabletop games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.3740000000000001"/>
    <n v="69.569620253164558"/>
    <x v="6"/>
    <s v="tabletop games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.2802667999999999"/>
    <n v="75.133028169014082"/>
    <x v="6"/>
    <s v="tabletop games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.7067999999999999"/>
    <n v="140.97916666666666"/>
    <x v="6"/>
    <s v="tabletop games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.0640000000000001"/>
    <n v="49.472392638036808"/>
    <x v="6"/>
    <s v="tabletop games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.600976000000001"/>
    <n v="53.865251485148519"/>
    <x v="6"/>
    <s v="tabletop games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.5"/>
    <n v="4.5712530712530715"/>
    <x v="6"/>
    <s v="tabletop games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.7702"/>
    <n v="65.00344827586207"/>
    <x v="6"/>
    <s v="tabletop games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.47025"/>
    <n v="53.475252525252522"/>
    <x v="6"/>
    <s v="tabletop games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.0012000000000001"/>
    <n v="43.912280701754383"/>
    <x v="6"/>
    <s v="tabletop games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.0445405405405406"/>
    <n v="50.852631578947367"/>
    <x v="6"/>
    <s v="tabletop games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.0721428571428571"/>
    <n v="58.6328125"/>
    <x v="6"/>
    <s v="tabletop games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.6877142857142857"/>
    <n v="32.81666666666667"/>
    <x v="6"/>
    <s v="tabletop games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.7511200000000002"/>
    <n v="426.93169877408059"/>
    <x v="6"/>
    <s v="tabletop games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.3444929411764706"/>
    <n v="23.808729166666669"/>
    <x v="6"/>
    <s v="tabletop games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.722777777777778"/>
    <n v="98.413654618473899"/>
    <x v="6"/>
    <s v="tabletop games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.1268750000000001"/>
    <n v="107.32142857142857"/>
    <x v="6"/>
    <s v="tabletop games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.5979999999999999"/>
    <n v="11.67005076142132"/>
    <x v="6"/>
    <s v="tabletop games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.8665822784810127"/>
    <n v="41.782287822878232"/>
    <x v="6"/>
    <s v="tabletop games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.2270833333333333"/>
    <n v="21.38"/>
    <x v="6"/>
    <s v="tabletop games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.3613999999999997"/>
    <n v="94.103550295857985"/>
    <x v="6"/>
    <s v="tabletop games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.4650000000000001"/>
    <n v="15.721951219512196"/>
    <x v="6"/>
    <s v="tabletop games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.670999999999999"/>
    <n v="90.635922330097088"/>
    <x v="6"/>
    <s v="tabletop games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.2692000000000001"/>
    <n v="97.297619047619051"/>
    <x v="6"/>
    <s v="tabletop games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.7949999999999999"/>
    <n v="37.11904761904762"/>
    <x v="6"/>
    <s v="tabletop games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.5415151515151515"/>
    <n v="28.104972375690608"/>
    <x v="6"/>
    <s v="tabletop games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.1554666666666666"/>
    <n v="144.43333333333334"/>
    <x v="6"/>
    <s v="tabletop games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.8003333333333333"/>
    <n v="24.274157303370785"/>
    <x v="6"/>
    <s v="tabletop games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.9849999999999999"/>
    <n v="35.117647058823529"/>
    <x v="6"/>
    <s v="tabletop games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.2026666666666666"/>
    <n v="24.762886597938145"/>
    <x v="6"/>
    <s v="tabletop games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.80525"/>
    <n v="188.37871287128712"/>
    <x v="6"/>
    <s v="tabletop games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.026"/>
    <n v="148.08247422680412"/>
    <x v="6"/>
    <s v="tabletop games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.016400000000001"/>
    <n v="49.934589800443462"/>
    <x v="6"/>
    <s v="tabletop games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.2024800000000004"/>
    <n v="107.82155688622754"/>
    <x v="6"/>
    <s v="tabletop games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.8309000000000002"/>
    <n v="42.63403614457831"/>
    <x v="6"/>
    <s v="tabletop games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.566000000000001"/>
    <n v="14.370762711864407"/>
    <x v="6"/>
    <s v="tabletop games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.2035999999999998"/>
    <n v="37.476190476190474"/>
    <x v="6"/>
    <s v="tabletop games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.196"/>
    <n v="30.202020202020201"/>
    <x v="6"/>
    <s v="tabletop games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.0776923076923079"/>
    <n v="33.550632911392405"/>
    <x v="6"/>
    <s v="tabletop games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.0581826105905425"/>
    <n v="64.74666666666667"/>
    <x v="6"/>
    <s v="tabletop games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.4108235294117648"/>
    <n v="57.932367149758456"/>
    <x v="6"/>
    <s v="tabletop games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.7069999999999999"/>
    <n v="53.078431372549019"/>
    <x v="6"/>
    <s v="tabletop games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.538"/>
    <n v="48.0625"/>
    <x v="6"/>
    <s v="tabletop games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.0357653061224488"/>
    <n v="82.396874999999994"/>
    <x v="6"/>
    <s v="tabletop games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.85"/>
    <n v="50.454545454545453"/>
    <x v="4"/>
    <s v="rock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.8533333333333333"/>
    <n v="115.83333333333333"/>
    <x v="4"/>
    <s v="rock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.0085533333333332"/>
    <n v="63.03458333333333"/>
    <x v="4"/>
    <s v="rock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.0622116666666668"/>
    <n v="108.02152542372882"/>
    <x v="4"/>
    <s v="rock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.2136666666666667"/>
    <n v="46.088607594936711"/>
    <x v="4"/>
    <s v="rock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.0006666666666666"/>
    <n v="107.21428571428571"/>
    <x v="4"/>
    <s v="rock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.1997755555555556"/>
    <n v="50.9338679245283"/>
    <x v="4"/>
    <s v="rock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.0009999999999999"/>
    <n v="40.04"/>
    <x v="4"/>
    <s v="rock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.0740000000000001"/>
    <n v="64.44"/>
    <x v="4"/>
    <s v="rock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.0406666666666666"/>
    <n v="53.827586206896555"/>
    <x v="4"/>
    <s v="rock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.728"/>
    <n v="100.46511627906976"/>
    <x v="4"/>
    <s v="rock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.072505"/>
    <n v="46.630652173913049"/>
    <x v="4"/>
    <s v="rock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.0823529411764705"/>
    <n v="34.074074074074076"/>
    <x v="4"/>
    <s v="rock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.4608079999999999"/>
    <n v="65.214642857142863"/>
    <x v="4"/>
    <s v="rock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.2524999999999999"/>
    <n v="44.205882352941174"/>
    <x v="4"/>
    <s v="rock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.4907142857142857"/>
    <n v="71.965517241379317"/>
    <x v="4"/>
    <s v="rock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.006"/>
    <n v="52.94736842105263"/>
    <x v="4"/>
    <s v="rock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.0507333333333333"/>
    <n v="109.45138888888889"/>
    <x v="4"/>
    <s v="rock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.5016666666666665"/>
    <n v="75.035714285714292"/>
    <x v="4"/>
    <s v="rock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.0125"/>
    <n v="115.71428571428571"/>
    <x v="4"/>
    <s v="rock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.336044"/>
    <n v="31.659810426540286"/>
    <x v="4"/>
    <s v="indie rock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.7065217391304348"/>
    <n v="46.176470588235297"/>
    <x v="4"/>
    <s v="indie rock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.0935829457364341"/>
    <n v="68.481650485436887"/>
    <x v="4"/>
    <s v="indie rock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.0070033333333335"/>
    <n v="53.469203539823013"/>
    <x v="4"/>
    <s v="indie rock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.0122777777777778"/>
    <n v="109.10778443113773"/>
    <x v="4"/>
    <s v="indie rock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.0675857142857144"/>
    <n v="51.185616438356163"/>
    <x v="4"/>
    <s v="indie rock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.0665777537961894"/>
    <n v="27.936800000000002"/>
    <x v="4"/>
    <s v="indie rock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.0130622"/>
    <n v="82.496921824104234"/>
    <x v="4"/>
    <s v="indie rock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.0667450000000001"/>
    <n v="59.817476635514019"/>
    <x v="4"/>
    <s v="indie rock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.288397837837838"/>
    <n v="64.816470588235291"/>
    <x v="4"/>
    <s v="indie rock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.0411111111111111"/>
    <n v="90.09615384615384"/>
    <x v="4"/>
    <s v="indie rock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.0786666666666667"/>
    <n v="40.962025316455694"/>
    <x v="4"/>
    <s v="indie rock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.7584040000000001"/>
    <n v="56.000127388535034"/>
    <x v="4"/>
    <s v="indie rock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.5697000000000001"/>
    <n v="37.672800000000002"/>
    <x v="4"/>
    <s v="indie rock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.026"/>
    <n v="40.078125"/>
    <x v="4"/>
    <s v="indie rock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.0404266666666666"/>
    <n v="78.031999999999996"/>
    <x v="4"/>
    <s v="indie rock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.04"/>
    <n v="18.90909090909091"/>
    <x v="4"/>
    <s v="indie rock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.2105999999999999"/>
    <n v="37.134969325153371"/>
    <x v="4"/>
    <s v="indie rock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.077"/>
    <n v="41.961038961038959"/>
    <x v="4"/>
    <s v="indie rock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.0866"/>
    <n v="61.044943820224717"/>
    <x v="4"/>
    <s v="indie rock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0.39120962394619685"/>
    <n v="64.53125"/>
    <x v="7"/>
    <s v="small batch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78E-2"/>
    <n v="21.25"/>
    <x v="7"/>
    <s v="small batch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0.48"/>
    <n v="30"/>
    <x v="7"/>
    <s v="small batch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0.20733333333333334"/>
    <n v="25.491803278688526"/>
    <x v="7"/>
    <s v="small batch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0.08"/>
    <n v="11.428571428571429"/>
    <x v="7"/>
    <s v="small batch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7.1999999999999998E-3"/>
    <n v="108"/>
    <x v="7"/>
    <s v="small batch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.2609431428571432"/>
    <n v="54.883162444113267"/>
    <x v="7"/>
    <s v="small batch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.5445000000000002"/>
    <n v="47.383612662942269"/>
    <x v="7"/>
    <s v="small batch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.0591999999999999"/>
    <n v="211.84"/>
    <x v="7"/>
    <s v="small batch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.0242285714285715"/>
    <n v="219.92638036809817"/>
    <x v="7"/>
    <s v="small batch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.4431375"/>
    <n v="40.795406360424032"/>
    <x v="7"/>
    <s v="small batch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.06308"/>
    <n v="75.502840909090907"/>
    <x v="7"/>
    <s v="small batch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.1216666666666666"/>
    <n v="13.542553191489361"/>
    <x v="7"/>
    <s v="small batch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.0195000000000001"/>
    <n v="60.865671641791046"/>
    <x v="7"/>
    <s v="small batch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.0227200000000001"/>
    <n v="115.69230769230769"/>
    <x v="7"/>
    <s v="small batch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.2073254999999996"/>
    <n v="48.104623556581984"/>
    <x v="7"/>
    <s v="small batch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.1065833333333333"/>
    <n v="74.184357541899445"/>
    <x v="7"/>
    <s v="small batch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.0114333333333334"/>
    <n v="123.34552845528455"/>
    <x v="7"/>
    <s v="small batch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.9420799999999998"/>
    <n v="66.623188405797094"/>
    <x v="7"/>
    <s v="small batch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.0577749999999999"/>
    <n v="104.99007444168734"/>
    <x v="7"/>
    <s v="small batch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s v="web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s v="web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0.03"/>
    <n v="300"/>
    <x v="2"/>
    <s v="web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1E-3"/>
    <n v="1"/>
    <x v="2"/>
    <s v="web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s v="web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4999999999999997E-4"/>
    <n v="13"/>
    <x v="2"/>
    <s v="web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4999999999999999E-2"/>
    <n v="15"/>
    <x v="2"/>
    <s v="web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3.8571428571428572E-3"/>
    <n v="54"/>
    <x v="2"/>
    <s v="web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s v="web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s v="web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5.7142857142857143E-3"/>
    <n v="15.428571428571429"/>
    <x v="2"/>
    <s v="web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s v="web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s v="web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9E-4"/>
    <n v="25"/>
    <x v="2"/>
    <s v="web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6.875E-3"/>
    <n v="27.5"/>
    <x v="2"/>
    <s v="web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s v="web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s v="web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s v="web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0.14680000000000001"/>
    <n v="367"/>
    <x v="2"/>
    <s v="web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4.0000000000000002E-4"/>
    <n v="2"/>
    <x v="2"/>
    <s v="web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s v="web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0.2857142857142857"/>
    <n v="60"/>
    <x v="2"/>
    <s v="web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s v="web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s v="web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s v="web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0.1052"/>
    <n v="97.407407407407405"/>
    <x v="2"/>
    <s v="web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E-2"/>
    <n v="47.857142857142854"/>
    <x v="2"/>
    <s v="web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2.5000000000000001E-3"/>
    <n v="50"/>
    <x v="2"/>
    <s v="web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s v="web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3.2799999999999999E-3"/>
    <n v="20.5"/>
    <x v="2"/>
    <s v="web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s v="web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3E-2"/>
    <n v="30"/>
    <x v="2"/>
    <s v="web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8E-5"/>
    <n v="50"/>
    <x v="2"/>
    <s v="web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5E-4"/>
    <n v="10"/>
    <x v="2"/>
    <s v="web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s v="web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0.10877666666666666"/>
    <n v="81.582499999999996"/>
    <x v="2"/>
    <s v="web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s v="web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s v="web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s v="web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3.6666666666666666E-3"/>
    <n v="18.333333333333332"/>
    <x v="2"/>
    <s v="web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9E-2"/>
    <n v="224.42857142857142"/>
    <x v="2"/>
    <s v="web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000000000000001E-2"/>
    <n v="37.5"/>
    <x v="2"/>
    <s v="web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7E-2"/>
    <n v="145"/>
    <x v="2"/>
    <s v="web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8.0000000000000002E-3"/>
    <n v="1"/>
    <x v="2"/>
    <s v="web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4E-2"/>
    <n v="112.57142857142857"/>
    <x v="2"/>
    <s v="web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s v="web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6.8399999999999997E-3"/>
    <n v="342"/>
    <x v="2"/>
    <s v="web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3E-2"/>
    <n v="57.875"/>
    <x v="2"/>
    <s v="web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1.8749999999999999E-3"/>
    <n v="30"/>
    <x v="2"/>
    <s v="web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s v="web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1.25E-3"/>
    <n v="25"/>
    <x v="2"/>
    <s v="web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s v="web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5.0000000000000001E-4"/>
    <n v="50"/>
    <x v="2"/>
    <s v="web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5.9999999999999995E-4"/>
    <n v="1.5"/>
    <x v="2"/>
    <s v="web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s v="web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2E-3"/>
    <n v="10"/>
    <x v="2"/>
    <s v="web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s v="web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s v="web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s v="web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s v="web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7.1785714285714283E-3"/>
    <n v="22.333333333333332"/>
    <x v="7"/>
    <s v="food trucks"/>
    <d v="2016-03-05T13:44:56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4.3333333333333331E-3"/>
    <n v="52"/>
    <x v="7"/>
    <s v="food trucks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0.16833333333333333"/>
    <n v="16.833333333333332"/>
    <x v="7"/>
    <s v="food trucks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s v="food trucks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0.22520000000000001"/>
    <n v="56.3"/>
    <x v="7"/>
    <s v="food trucks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0.41384615384615386"/>
    <n v="84.0625"/>
    <x v="7"/>
    <s v="food trucks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0.25259090909090909"/>
    <n v="168.39393939393941"/>
    <x v="7"/>
    <s v="food trucks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2E-3"/>
    <n v="15"/>
    <x v="7"/>
    <s v="food trucks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4E-2"/>
    <n v="76.666666666666671"/>
    <x v="7"/>
    <s v="food trucks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s v="food trucks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6.0400000000000002E-3"/>
    <n v="50.333333333333336"/>
    <x v="7"/>
    <s v="food trucks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s v="food trucks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8.3333333333333332E-3"/>
    <n v="8.3333333333333339"/>
    <x v="7"/>
    <s v="food trucks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5E-2"/>
    <n v="35.384615384615387"/>
    <x v="7"/>
    <s v="food trucks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5.5833333333333334E-3"/>
    <n v="55.833333333333336"/>
    <x v="7"/>
    <s v="food trucks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4"/>
    <n v="5"/>
    <x v="7"/>
    <s v="food trucks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s v="food trucks"/>
    <d v="2014-08-10T15:13:07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2.0000000000000001E-4"/>
    <n v="1"/>
    <x v="7"/>
    <s v="food trucks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s v="food trucks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0.14825133372851215"/>
    <n v="69.472222222222229"/>
    <x v="7"/>
    <s v="food trucks"/>
    <d v="2014-11-09T19:41:35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4"/>
    <n v="1"/>
    <x v="7"/>
    <s v="food trucks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2E-3"/>
    <n v="1"/>
    <x v="7"/>
    <s v="food trucks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4"/>
    <n v="8"/>
    <x v="7"/>
    <s v="food trucks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E-2"/>
    <n v="34.444444444444443"/>
    <x v="7"/>
    <s v="food trucks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4E-4"/>
    <n v="1"/>
    <x v="7"/>
    <s v="food trucks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s v="food trucks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.0000000000000002E-5"/>
    <n v="1"/>
    <x v="7"/>
    <s v="food trucks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5"/>
    <n v="1"/>
    <x v="7"/>
    <s v="food trucks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E-2"/>
    <n v="501.25"/>
    <x v="7"/>
    <s v="food trucks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7.0000000000000001E-3"/>
    <n v="10.5"/>
    <x v="7"/>
    <s v="food trucks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.0000000000000002E-5"/>
    <n v="1"/>
    <x v="7"/>
    <s v="food trucks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7E-4"/>
    <n v="1"/>
    <x v="7"/>
    <s v="food trucks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s v="food trucks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1.2999999999999999E-3"/>
    <n v="13"/>
    <x v="7"/>
    <s v="food trucks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4.8960000000000002E-3"/>
    <n v="306"/>
    <x v="7"/>
    <s v="food trucks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2E-4"/>
    <n v="22.5"/>
    <x v="7"/>
    <s v="food trucks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s v="food trucks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3.3333333333333335E-3"/>
    <n v="50"/>
    <x v="7"/>
    <s v="food trucks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s v="food trucks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2E-3"/>
    <n v="5"/>
    <x v="7"/>
    <s v="food trucks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.0788"/>
    <n v="74.22935779816514"/>
    <x v="7"/>
    <s v="small batch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.2594166666666666"/>
    <n v="81.252688172043008"/>
    <x v="7"/>
    <s v="small batch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.0251494999999999"/>
    <n v="130.23469453376205"/>
    <x v="7"/>
    <s v="small batch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.0860000000000001"/>
    <n v="53.409836065573771"/>
    <x v="7"/>
    <s v="small batch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.728"/>
    <n v="75.130434782608702"/>
    <x v="7"/>
    <s v="small batch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.6798"/>
    <n v="75.666666666666671"/>
    <x v="7"/>
    <s v="small batch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.2720000000000002"/>
    <n v="31.691394658753708"/>
    <x v="7"/>
    <s v="small batch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.075"/>
    <n v="47.777777777777779"/>
    <x v="7"/>
    <s v="small batch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.08"/>
    <n v="90"/>
    <x v="7"/>
    <s v="small batch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.0153353333333335"/>
    <n v="149.31401960784314"/>
    <x v="7"/>
    <s v="small batch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.1545000000000001"/>
    <n v="62.06989247311828"/>
    <x v="7"/>
    <s v="small batch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.335"/>
    <n v="53.4"/>
    <x v="7"/>
    <s v="small batch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.5469999999999999"/>
    <n v="69.268656716417908"/>
    <x v="7"/>
    <s v="small batch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.0084571428571429"/>
    <n v="271.50769230769231"/>
    <x v="7"/>
    <s v="small batch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.82"/>
    <n v="34.125"/>
    <x v="7"/>
    <s v="small batch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.8086666666666666"/>
    <n v="40.492537313432834"/>
    <x v="7"/>
    <s v="small batch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.0230434782608695"/>
    <n v="189.75806451612902"/>
    <x v="7"/>
    <s v="small batch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.1017999999999999"/>
    <n v="68.862499999999997"/>
    <x v="7"/>
    <s v="small batch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.0225"/>
    <n v="108.77659574468085"/>
    <x v="7"/>
    <s v="small batch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.0078823529411765"/>
    <n v="125.98529411764706"/>
    <x v="7"/>
    <s v="small batch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.038"/>
    <n v="90.523255813953483"/>
    <x v="4"/>
    <s v="indie rock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.1070833333333334"/>
    <n v="28.880434782608695"/>
    <x v="4"/>
    <s v="indie rock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.1625000000000001"/>
    <n v="31"/>
    <x v="4"/>
    <s v="indie rock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.111"/>
    <n v="51.674418604651166"/>
    <x v="4"/>
    <s v="indie rock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.8014285714285714"/>
    <n v="26.270833333333332"/>
    <x v="4"/>
    <s v="indie rock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"/>
    <n v="48.07692307692308"/>
    <x v="4"/>
    <s v="indie rock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.1850000000000001"/>
    <n v="27.558139534883722"/>
    <x v="4"/>
    <s v="indie rock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.0721700000000001"/>
    <n v="36.97137931034483"/>
    <x v="4"/>
    <s v="indie rock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.1366666666666667"/>
    <n v="29.021276595744681"/>
    <x v="4"/>
    <s v="indie rock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.0316400000000001"/>
    <n v="28.65666666666667"/>
    <x v="4"/>
    <s v="indie rock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.28"/>
    <n v="37.647058823529413"/>
    <x v="4"/>
    <s v="indie rock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.3576026666666667"/>
    <n v="97.904038461538462"/>
    <x v="4"/>
    <s v="indie rock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"/>
    <n v="42.553191489361701"/>
    <x v="4"/>
    <s v="indie rock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.0000360000000001"/>
    <n v="131.58368421052631"/>
    <x v="4"/>
    <s v="indie rock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.0471999999999999"/>
    <n v="32.320987654320987"/>
    <x v="4"/>
    <s v="indie rock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.050225"/>
    <n v="61.103999999999999"/>
    <x v="4"/>
    <s v="indie rock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.7133333333333334"/>
    <n v="31.341463414634145"/>
    <x v="4"/>
    <s v="indie rock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.2749999999999999"/>
    <n v="129.1139240506329"/>
    <x v="4"/>
    <s v="indie rock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.3344333333333334"/>
    <n v="25.020624999999999"/>
    <x v="4"/>
    <s v="indie rock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"/>
    <n v="250"/>
    <x v="4"/>
    <s v="indie rock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.1291099999999998"/>
    <n v="47.541473684210523"/>
    <x v="4"/>
    <s v="indie rock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.0009999999999999"/>
    <n v="40.04"/>
    <x v="4"/>
    <s v="indie rock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.1372727272727272"/>
    <n v="65.84210526315789"/>
    <x v="4"/>
    <s v="indie rock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.1931742857142855"/>
    <n v="46.401222222222216"/>
    <x v="4"/>
    <s v="indie rock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.0325"/>
    <n v="50.365853658536587"/>
    <x v="4"/>
    <s v="indie rock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.6566666666666667"/>
    <n v="26.566666666666666"/>
    <x v="4"/>
    <s v="indie rock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.0005066666666667"/>
    <n v="39.493684210526318"/>
    <x v="4"/>
    <s v="indie rock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.0669999999999999"/>
    <n v="49.246153846153845"/>
    <x v="4"/>
    <s v="indie rock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.3367142857142857"/>
    <n v="62.38"/>
    <x v="4"/>
    <s v="indie rock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.214"/>
    <n v="37.9375"/>
    <x v="4"/>
    <s v="indie rock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.032"/>
    <n v="51.6"/>
    <x v="4"/>
    <s v="indie rock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.25"/>
    <n v="27.777777777777779"/>
    <x v="4"/>
    <s v="indie rock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.2869999999999999"/>
    <n v="99.382239382239376"/>
    <x v="4"/>
    <s v="indie rock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.0100533333333332"/>
    <n v="38.848205128205123"/>
    <x v="4"/>
    <s v="indie rock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.2753666666666665"/>
    <n v="45.548809523809524"/>
    <x v="4"/>
    <s v="indie rock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"/>
    <n v="600"/>
    <x v="4"/>
    <s v="indie rock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.127715"/>
    <n v="80.551071428571419"/>
    <x v="4"/>
    <s v="indie rock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.056"/>
    <n v="52.8"/>
    <x v="4"/>
    <s v="indie rock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.0262500000000001"/>
    <n v="47.676470588235297"/>
    <x v="4"/>
    <s v="indie rock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.1333333333333333"/>
    <n v="23.448275862068964"/>
    <x v="4"/>
    <s v="indie rock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5E-2"/>
    <n v="40.142857142857146"/>
    <x v="7"/>
    <s v="restaurants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1E-4"/>
    <n v="17.2"/>
    <x v="7"/>
    <s v="restaurants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s v="restaurants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s v="restaurants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s v="restaurants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6.0000000000000001E-3"/>
    <n v="15"/>
    <x v="7"/>
    <s v="restaurants"/>
    <d v="2015-10-03T15:00:00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s v="restaurants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s v="restaurants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E-2"/>
    <n v="35.714285714285715"/>
    <x v="7"/>
    <s v="restaurants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1.5E-3"/>
    <n v="37.5"/>
    <x v="7"/>
    <s v="restaurants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s v="restaurants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s v="restaurants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s v="restaurants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00000000000002E-2"/>
    <n v="52.5"/>
    <x v="7"/>
    <s v="restaurants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0.186"/>
    <n v="77.5"/>
    <x v="7"/>
    <s v="restaurants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s v="restaurants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6E-2"/>
    <n v="53.545454545454547"/>
    <x v="7"/>
    <s v="restaurants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s v="restaurants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1E-4"/>
    <n v="16.25"/>
    <x v="7"/>
    <s v="restaurants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s v="restaurants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.0948792000000001"/>
    <n v="103.68174242424243"/>
    <x v="4"/>
    <s v="classical music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"/>
    <n v="185.18518518518519"/>
    <x v="4"/>
    <s v="classical music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.5644444444444445"/>
    <n v="54.153846153846153"/>
    <x v="4"/>
    <s v="classical music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.016"/>
    <n v="177.2093023255814"/>
    <x v="4"/>
    <s v="classical music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.00325"/>
    <n v="100.325"/>
    <x v="4"/>
    <s v="classical music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.1294999999999999"/>
    <n v="136.90909090909091"/>
    <x v="4"/>
    <s v="classical music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.02125"/>
    <n v="57.535211267605632"/>
    <x v="4"/>
    <s v="classical music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.0724974999999999"/>
    <n v="52.962839506172834"/>
    <x v="4"/>
    <s v="classical music"/>
    <d v="2015-08-20T05:00:00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.0428333333333333"/>
    <n v="82.328947368421055"/>
    <x v="4"/>
    <s v="classical music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"/>
    <n v="135.41666666666666"/>
    <x v="4"/>
    <s v="classical music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.004"/>
    <n v="74.06557377049181"/>
    <x v="4"/>
    <s v="classical music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.26125"/>
    <n v="84.083333333333329"/>
    <x v="4"/>
    <s v="classical music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.1066666666666667"/>
    <n v="61.029411764705884"/>
    <x v="4"/>
    <s v="classical music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.05"/>
    <n v="150"/>
    <x v="4"/>
    <s v="classical music"/>
    <d v="2010-01-01T00:00:00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.03775"/>
    <n v="266.08974358974359"/>
    <x v="4"/>
    <s v="classical music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.1599999999999999"/>
    <n v="7.25"/>
    <x v="4"/>
    <s v="classical music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.1000000000000001"/>
    <n v="100"/>
    <x v="4"/>
    <s v="classical music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.130176111111111"/>
    <n v="109.96308108108107"/>
    <x v="4"/>
    <s v="classical music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.0024999999999999"/>
    <n v="169.91525423728814"/>
    <x v="4"/>
    <s v="classical music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.034"/>
    <n v="95.740740740740748"/>
    <x v="4"/>
    <s v="classical music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.0702857142857143"/>
    <n v="59.460317460317462"/>
    <x v="4"/>
    <s v="classical music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.0357142857142858"/>
    <n v="55.769230769230766"/>
    <x v="4"/>
    <s v="classical music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.5640000000000001"/>
    <n v="30.076923076923077"/>
    <x v="4"/>
    <s v="classical music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.0082"/>
    <n v="88.438596491228068"/>
    <x v="4"/>
    <s v="classical music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.9530000000000001"/>
    <n v="64.032786885245898"/>
    <x v="4"/>
    <s v="classical music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.1171428571428572"/>
    <n v="60.153846153846153"/>
    <x v="4"/>
    <s v="classical music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.1985454545454546"/>
    <n v="49.194029850746269"/>
    <x v="4"/>
    <s v="classical music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.0185"/>
    <n v="165.16216216216216"/>
    <x v="4"/>
    <s v="classical music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.0280254777070064"/>
    <n v="43.621621621621621"/>
    <x v="4"/>
    <s v="classical music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.0084615384615385"/>
    <n v="43.7"/>
    <x v="4"/>
    <s v="classical music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.0273469387755103"/>
    <n v="67.419642857142861"/>
    <x v="4"/>
    <s v="classical music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.0649999999999999"/>
    <n v="177.5"/>
    <x v="4"/>
    <s v="classical music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.5553333333333332"/>
    <n v="38.883333333333333"/>
    <x v="4"/>
    <s v="classical music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.228"/>
    <n v="54.985074626865675"/>
    <x v="4"/>
    <s v="classical music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.0734999999999999"/>
    <n v="61.342857142857142"/>
    <x v="4"/>
    <s v="classical music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.0550335570469798"/>
    <n v="23.117647058823529"/>
    <x v="4"/>
    <s v="classical music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.1844444444444444"/>
    <n v="29.611111111111111"/>
    <x v="4"/>
    <s v="classical music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.0888"/>
    <n v="75.611111111111114"/>
    <x v="4"/>
    <s v="classical music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.1125"/>
    <n v="35.6"/>
    <x v="4"/>
    <s v="classical music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.0009999999999999"/>
    <n v="143"/>
    <x v="4"/>
    <s v="classical music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s v="food trucks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7.4999999999999997E-3"/>
    <n v="25"/>
    <x v="7"/>
    <s v="food trucks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s v="food trucks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s v="food trucks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0.01"/>
    <n v="100"/>
    <x v="7"/>
    <s v="food trucks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s v="food trucks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2.6666666666666666E-3"/>
    <n v="60"/>
    <x v="7"/>
    <s v="food trucks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5.0000000000000001E-3"/>
    <n v="50"/>
    <x v="7"/>
    <s v="food trucks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6E-2"/>
    <n v="72.5"/>
    <x v="7"/>
    <s v="food trucks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8.4285714285714294E-3"/>
    <n v="29.5"/>
    <x v="7"/>
    <s v="food trucks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2.5000000000000001E-3"/>
    <n v="62.5"/>
    <x v="7"/>
    <s v="food trucks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s v="food trucks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s v="food trucks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s v="food trucks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s v="food trucks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s v="food trucks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s v="food trucks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s v="food trucks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1.3849999999999999E-3"/>
    <n v="23.083333333333332"/>
    <x v="7"/>
    <s v="food trucks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6.0000000000000001E-3"/>
    <n v="25.5"/>
    <x v="7"/>
    <s v="food trucks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0.106"/>
    <n v="48.18181818181818"/>
    <x v="7"/>
    <s v="food trucks"/>
    <d v="2015-11-16T10:04:58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2E-5"/>
    <n v="1"/>
    <x v="7"/>
    <s v="food trucks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5.0000000000000001E-3"/>
    <n v="1"/>
    <x v="7"/>
    <s v="food trucks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s v="food trucks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1.6666666666666668E-3"/>
    <n v="50"/>
    <x v="7"/>
    <s v="food trucks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1.6666666666666668E-3"/>
    <n v="5"/>
    <x v="7"/>
    <s v="food trucks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1E-2"/>
    <n v="202.83333333333334"/>
    <x v="7"/>
    <s v="food trucks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31E-2"/>
    <n v="29.125"/>
    <x v="7"/>
    <s v="food trucks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1E-4"/>
    <n v="5"/>
    <x v="7"/>
    <s v="food trucks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s v="food trucks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3E-2"/>
    <n v="13"/>
    <x v="7"/>
    <s v="food trucks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1.6666666666666668E-3"/>
    <n v="50"/>
    <x v="7"/>
    <s v="food trucks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s v="food trucks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00000000000001E-5"/>
    <n v="1"/>
    <x v="7"/>
    <s v="food trucks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0.12166666666666667"/>
    <n v="96.05263157894737"/>
    <x v="7"/>
    <s v="food trucks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0.23588571428571428"/>
    <n v="305.77777777777777"/>
    <x v="7"/>
    <s v="food trucks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64E-2"/>
    <n v="12.142857142857142"/>
    <x v="7"/>
    <s v="food trucks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0.39"/>
    <n v="83.571428571428569"/>
    <x v="7"/>
    <s v="food trucks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9.9546510341776348E-3"/>
    <n v="18"/>
    <x v="7"/>
    <s v="food trucks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7E-2"/>
    <n v="115.53333333333333"/>
    <x v="7"/>
    <s v="food trucks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.6139999999999999"/>
    <n v="21.900662251655628"/>
    <x v="2"/>
    <s v="space exploration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.2609166666666667"/>
    <n v="80.022494887525568"/>
    <x v="2"/>
    <s v="space exploration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.0148571428571429"/>
    <n v="35.520000000000003"/>
    <x v="2"/>
    <s v="space exploration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.0421799999999999"/>
    <n v="64.933333333333323"/>
    <x v="2"/>
    <s v="space exploration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.0742157000000001"/>
    <n v="60.965703745743475"/>
    <x v="2"/>
    <s v="space exploration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.1005454545454545"/>
    <n v="31.444155844155844"/>
    <x v="2"/>
    <s v="space exploration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.077"/>
    <n v="81.949748743718587"/>
    <x v="2"/>
    <s v="space exploration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.2392500000000002"/>
    <n v="58.92763157894737"/>
    <x v="2"/>
    <s v="space exploration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.038011142857143"/>
    <n v="157.29347633136095"/>
    <x v="2"/>
    <s v="space exploration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.4132510432681749"/>
    <n v="55.758509532062391"/>
    <x v="2"/>
    <s v="space exploration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.906363636363636"/>
    <n v="83.802893802893806"/>
    <x v="2"/>
    <s v="space exploration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.7176130000000001"/>
    <n v="58.422210884353746"/>
    <x v="2"/>
    <s v="space exploration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.0101333333333333"/>
    <n v="270.57142857142856"/>
    <x v="2"/>
    <s v="space exploration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.02"/>
    <n v="107.1"/>
    <x v="2"/>
    <s v="space exploration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.6976511744127936"/>
    <n v="47.180555555555557"/>
    <x v="2"/>
    <s v="space exploration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.14534"/>
    <n v="120.30882352941177"/>
    <x v="2"/>
    <s v="space exploration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.7759999999999998"/>
    <n v="27.59748427672956"/>
    <x v="2"/>
    <s v="space exploration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.0538666666666667"/>
    <n v="205.2987012987013"/>
    <x v="2"/>
    <s v="space exploration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.8839999999999999"/>
    <n v="35.547169811320757"/>
    <x v="2"/>
    <s v="space exploration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.436523076923077"/>
    <n v="74.639488409272587"/>
    <x v="2"/>
    <s v="space exploration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.4588000000000001"/>
    <n v="47.058064516129029"/>
    <x v="2"/>
    <s v="space exploration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.3118399999999999"/>
    <n v="26.591351351351353"/>
    <x v="2"/>
    <s v="space exploration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.1399999999999999"/>
    <n v="36.774193548387096"/>
    <x v="2"/>
    <s v="space exploration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.794206249999998"/>
    <n v="31.820544982698959"/>
    <x v="2"/>
    <s v="space exploration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.56"/>
    <n v="27.576923076923077"/>
    <x v="2"/>
    <s v="space exploration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.1200000000000001"/>
    <n v="56"/>
    <x v="2"/>
    <s v="space exploration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.4666666666666668"/>
    <n v="21.555555555555557"/>
    <x v="2"/>
    <s v="space exploration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.1036948748510131"/>
    <n v="44.095238095238095"/>
    <x v="2"/>
    <s v="space exploration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.2774000000000001"/>
    <n v="63.87"/>
    <x v="2"/>
    <s v="space exploration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.579"/>
    <n v="38.987654320987652"/>
    <x v="2"/>
    <s v="space exploration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.1466525000000001"/>
    <n v="80.185489510489504"/>
    <x v="2"/>
    <s v="space exploration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.3700934579439252"/>
    <n v="34.904761904761905"/>
    <x v="2"/>
    <s v="space exploration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.5461999999999998"/>
    <n v="89.100502512562812"/>
    <x v="2"/>
    <s v="space exploration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.0602150537634409"/>
    <n v="39.44"/>
    <x v="2"/>
    <s v="space exploration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"/>
    <n v="136.9047619047619"/>
    <x v="2"/>
    <s v="space exploration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.873"/>
    <n v="37.46"/>
    <x v="2"/>
    <s v="space exploration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.6619999999999999"/>
    <n v="31.96153846153846"/>
    <x v="2"/>
    <s v="space exploration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.0172910662824208"/>
    <n v="25.214285714285715"/>
    <x v="2"/>
    <s v="space exploration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.64"/>
    <n v="10.040816326530612"/>
    <x v="2"/>
    <s v="space exploration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.0566666666666666"/>
    <n v="45.94202898550725"/>
    <x v="2"/>
    <s v="space exploration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0.01"/>
    <n v="15"/>
    <x v="2"/>
    <s v="space exploration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s v="space exploration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0.33559730999999998"/>
    <n v="223.58248500999335"/>
    <x v="2"/>
    <s v="space exploration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3E-2"/>
    <n v="39.480769230769234"/>
    <x v="2"/>
    <s v="space exploration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0.105"/>
    <n v="91.304347826086953"/>
    <x v="2"/>
    <s v="space exploration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s v="space exploration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E-2"/>
    <n v="12"/>
    <x v="2"/>
    <s v="space exploration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8.8333333333333337E-3"/>
    <n v="17.666666666666668"/>
    <x v="2"/>
    <s v="space exploration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200000000000004E-4"/>
    <n v="41.333333333333336"/>
    <x v="2"/>
    <s v="space exploration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5.966666666666667E-3"/>
    <n v="71.599999999999994"/>
    <x v="2"/>
    <s v="space exploration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4E-2"/>
    <n v="307.8235294117647"/>
    <x v="2"/>
    <s v="space exploration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s v="space exploration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0.1152156862745098"/>
    <n v="83.942857142857136"/>
    <x v="2"/>
    <s v="space exploration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1000000000000004E-4"/>
    <n v="8.5"/>
    <x v="2"/>
    <s v="space exploration"/>
    <d v="2015-04-21T07:25:26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0.21033333333333334"/>
    <n v="73.372093023255815"/>
    <x v="2"/>
    <s v="space exploration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0.11436666666666667"/>
    <n v="112.86184210526316"/>
    <x v="2"/>
    <s v="space exploration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0.18737933333333334"/>
    <n v="95.277627118644077"/>
    <x v="2"/>
    <s v="space exploration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56E-4"/>
    <n v="22.75"/>
    <x v="2"/>
    <s v="space exploration"/>
    <d v="2016-07-30T15:13:14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E-2"/>
    <n v="133.30000000000001"/>
    <x v="2"/>
    <s v="space exploration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E-4"/>
    <n v="3.8"/>
    <x v="2"/>
    <s v="space exploration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.0289999999999999"/>
    <n v="85.75"/>
    <x v="2"/>
    <s v="makerspaces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.0680000000000001"/>
    <n v="267"/>
    <x v="2"/>
    <s v="makerspaces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.0459624999999999"/>
    <n v="373.55803571428572"/>
    <x v="2"/>
    <s v="makerspaces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.0342857142857143"/>
    <n v="174.03846153846155"/>
    <x v="2"/>
    <s v="makerspaces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.2314285714285715"/>
    <n v="93.695652173913047"/>
    <x v="2"/>
    <s v="makerspaces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.592951"/>
    <n v="77.327718446601949"/>
    <x v="2"/>
    <s v="makerspaces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.1066666666666667"/>
    <n v="92.222222222222229"/>
    <x v="2"/>
    <s v="makerspaces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.7070000000000001"/>
    <n v="60.964285714285715"/>
    <x v="2"/>
    <s v="makerspaces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.25125"/>
    <n v="91"/>
    <x v="2"/>
    <s v="makerspaces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42E-2"/>
    <n v="41.583333333333336"/>
    <x v="2"/>
    <s v="makerspaces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0.11344"/>
    <n v="33.761904761904759"/>
    <x v="2"/>
    <s v="makerspaces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0.33189999999999997"/>
    <n v="70.61702127659575"/>
    <x v="2"/>
    <s v="makerspaces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0.27579999999999999"/>
    <n v="167.15151515151516"/>
    <x v="2"/>
    <s v="makerspaces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0.62839999999999996"/>
    <n v="128.61988304093566"/>
    <x v="2"/>
    <s v="makerspaces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3E-2"/>
    <n v="65.41379310344827"/>
    <x v="2"/>
    <s v="makerspaces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0.50380952380952382"/>
    <n v="117.55555555555556"/>
    <x v="2"/>
    <s v="makerspaces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0.17512820512820512"/>
    <n v="126.48148148148148"/>
    <x v="2"/>
    <s v="makerspaces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0000000000001E-4"/>
    <n v="550"/>
    <x v="2"/>
    <s v="makerspaces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3.3E-3"/>
    <n v="44"/>
    <x v="2"/>
    <s v="makerspaces"/>
    <d v="2015-02-27T18:01:34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8.6250000000000007E-3"/>
    <n v="69"/>
    <x v="2"/>
    <s v="makerspaces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6.875E-3"/>
    <n v="27.5"/>
    <x v="7"/>
    <s v="food trucks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0.28299999999999997"/>
    <n v="84.9"/>
    <x v="7"/>
    <s v="food trucks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2.3999999999999998E-3"/>
    <n v="12"/>
    <x v="7"/>
    <s v="food trucks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9E-2"/>
    <n v="200"/>
    <x v="7"/>
    <s v="food trucks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2.0000000000000001E-4"/>
    <n v="10"/>
    <x v="7"/>
    <s v="food trucks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s v="food trucks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s v="food trucks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1.48E-3"/>
    <n v="5.2857142857142856"/>
    <x v="7"/>
    <s v="food trucks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5"/>
    <n v="1"/>
    <x v="7"/>
    <s v="food trucks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0.107325"/>
    <n v="72.762711864406782"/>
    <x v="7"/>
    <s v="food trucks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4E-4"/>
    <n v="17.5"/>
    <x v="7"/>
    <s v="food trucks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7.1428571428571426E-3"/>
    <n v="25"/>
    <x v="7"/>
    <s v="food trucks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8.0000000000000002E-3"/>
    <n v="13.333333333333334"/>
    <x v="7"/>
    <s v="food trucks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5"/>
    <n v="1"/>
    <x v="7"/>
    <s v="food trucks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4.7333333333333333E-3"/>
    <n v="23.666666666666668"/>
    <x v="7"/>
    <s v="food trucks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00000000000002E-2"/>
    <n v="89.21052631578948"/>
    <x v="7"/>
    <s v="food trucks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0.26352173913043481"/>
    <n v="116.55769230769231"/>
    <x v="7"/>
    <s v="food trucks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3.2512500000000002E-3"/>
    <n v="13.005000000000001"/>
    <x v="7"/>
    <s v="food trucks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s v="food trucks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7.0007000700070005E-3"/>
    <n v="17.5"/>
    <x v="7"/>
    <s v="food trucks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0.46176470588235297"/>
    <n v="34.130434782608695"/>
    <x v="1"/>
    <s v="spaces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0.34410000000000002"/>
    <n v="132.34615384615384"/>
    <x v="1"/>
    <s v="spaces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.0375000000000001"/>
    <n v="922.22222222222217"/>
    <x v="1"/>
    <s v="spaces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5E-2"/>
    <n v="163.57142857142858"/>
    <x v="1"/>
    <s v="spaces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0.10539393939393939"/>
    <n v="217.375"/>
    <x v="1"/>
    <s v="spaces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.1229714285714285"/>
    <n v="149.44486692015209"/>
    <x v="1"/>
    <s v="spaces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.50844625"/>
    <n v="71.237487309644663"/>
    <x v="1"/>
    <s v="spaces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.3321535"/>
    <n v="44.464318398474738"/>
    <x v="1"/>
    <s v="spaces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.01606"/>
    <n v="164.94480519480518"/>
    <x v="1"/>
    <s v="spaces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.5390035000000002"/>
    <n v="84.871516544117654"/>
    <x v="1"/>
    <s v="spaces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.007161125319693"/>
    <n v="53.945205479452056"/>
    <x v="1"/>
    <s v="spaces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.3138181818181818"/>
    <n v="50.531468531468533"/>
    <x v="1"/>
    <s v="spaces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.0224133333333334"/>
    <n v="108.00140845070422"/>
    <x v="1"/>
    <s v="spaces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.1635599999999999"/>
    <n v="95.373770491803285"/>
    <x v="1"/>
    <s v="spaces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.6462241666666664"/>
    <n v="57.631016333938291"/>
    <x v="1"/>
    <s v="spaces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.1998010000000001"/>
    <n v="64.160481283422456"/>
    <x v="1"/>
    <s v="spaces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.2010400000000001"/>
    <n v="92.387692307692305"/>
    <x v="1"/>
    <s v="spaces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.0358333333333334"/>
    <n v="125.97972972972973"/>
    <x v="1"/>
    <s v="spaces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.0883333333333334"/>
    <n v="94.637681159420296"/>
    <x v="1"/>
    <s v="spaces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.1812400000000001"/>
    <n v="170.69942196531792"/>
    <x v="1"/>
    <s v="spaces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.62"/>
    <n v="40.762081784386616"/>
    <x v="2"/>
    <s v="hardware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.5253999999999999"/>
    <n v="68.254054054054052"/>
    <x v="2"/>
    <s v="hardware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.4005000000000001"/>
    <n v="95.48863636363636"/>
    <x v="2"/>
    <s v="hardware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.9687520259319289"/>
    <n v="7.1902649656526005"/>
    <x v="2"/>
    <s v="hardware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.445425"/>
    <n v="511.65486725663715"/>
    <x v="2"/>
    <s v="hardware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.05745"/>
    <n v="261.74504950495049"/>
    <x v="2"/>
    <s v="hardware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.9321000000000002"/>
    <n v="69.760961810466767"/>
    <x v="2"/>
    <s v="hardware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.0182666666666669"/>
    <n v="77.229591836734699"/>
    <x v="2"/>
    <s v="hardware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.0444"/>
    <n v="340.56521739130437"/>
    <x v="2"/>
    <s v="hardware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.7029262962962963"/>
    <n v="67.417903225806455"/>
    <x v="2"/>
    <s v="hardware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.0430333333333333"/>
    <n v="845.70270270270271"/>
    <x v="2"/>
    <s v="hardware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.1825000000000001"/>
    <n v="97.191780821917803"/>
    <x v="2"/>
    <s v="hardware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.07538"/>
    <n v="451.84033613445376"/>
    <x v="2"/>
    <s v="hardware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"/>
    <n v="138.66871165644173"/>
    <x v="2"/>
    <s v="hardware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.7813466666666677"/>
    <n v="21.640147492625371"/>
    <x v="2"/>
    <s v="hardware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.2290000000000001"/>
    <n v="169.51724137931035"/>
    <x v="2"/>
    <s v="hardware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.4606080000000001"/>
    <n v="161.88210526315791"/>
    <x v="2"/>
    <s v="hardware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.4794"/>
    <n v="493.13333333333333"/>
    <x v="2"/>
    <s v="hardware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.8409090909090908"/>
    <n v="22.120418848167539"/>
    <x v="2"/>
    <s v="hardware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.0333333333333334"/>
    <n v="18.235294117647058"/>
    <x v="2"/>
    <s v="hardware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4.3750000000000004E-3"/>
    <n v="8.75"/>
    <x v="3"/>
    <s v="children's books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0.29239999999999999"/>
    <n v="40.611111111111114"/>
    <x v="3"/>
    <s v="children's books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s v="children's books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499999999998E-2"/>
    <n v="37.954545454545453"/>
    <x v="3"/>
    <s v="children's books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0.21887499999999999"/>
    <n v="35.734693877551024"/>
    <x v="3"/>
    <s v="children's books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0.26700000000000002"/>
    <n v="42.157894736842103"/>
    <x v="3"/>
    <s v="children's books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0.28000000000000003"/>
    <n v="35"/>
    <x v="3"/>
    <s v="children's books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E-2"/>
    <n v="13.25"/>
    <x v="3"/>
    <s v="children's books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0999999999999999E-2"/>
    <n v="55"/>
    <x v="3"/>
    <s v="children's books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s v="children's books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s v="children's books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0.11458333333333333"/>
    <n v="39.285714285714285"/>
    <x v="3"/>
    <s v="children's books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0.19"/>
    <n v="47.5"/>
    <x v="3"/>
    <s v="children's books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s v="children's books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0.52"/>
    <n v="17.333333333333332"/>
    <x v="3"/>
    <s v="children's books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0.1048"/>
    <n v="31.757575757575758"/>
    <x v="3"/>
    <s v="children's books"/>
    <d v="2014-01-11T15:36:41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6.6666666666666671E-3"/>
    <n v="5"/>
    <x v="3"/>
    <s v="children's books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0.11700000000000001"/>
    <n v="39"/>
    <x v="3"/>
    <s v="children's books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0.105"/>
    <n v="52.5"/>
    <x v="3"/>
    <s v="children's books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s v="children's books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7.1999999999999998E-3"/>
    <n v="9"/>
    <x v="3"/>
    <s v="children's books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7.6923076923076927E-3"/>
    <n v="25"/>
    <x v="3"/>
    <s v="children's books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2.2842639593908631E-3"/>
    <n v="30"/>
    <x v="3"/>
    <s v="children's books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E-2"/>
    <n v="11.25"/>
    <x v="3"/>
    <s v="children's books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s v="children's books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0.02"/>
    <n v="25"/>
    <x v="3"/>
    <s v="children's books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8.5000000000000006E-3"/>
    <n v="11.333333333333334"/>
    <x v="3"/>
    <s v="children's books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0.14314285714285716"/>
    <n v="29.470588235294116"/>
    <x v="3"/>
    <s v="children's books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2.5000000000000001E-3"/>
    <n v="1"/>
    <x v="3"/>
    <s v="children's books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0.1041125"/>
    <n v="63.098484848484851"/>
    <x v="3"/>
    <s v="children's books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s v="children's books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s v="children's books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1.8867924528301887E-3"/>
    <n v="1"/>
    <x v="3"/>
    <s v="children's books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0.14249999999999999"/>
    <n v="43.846153846153847"/>
    <x v="3"/>
    <s v="children's books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0.03"/>
    <n v="75"/>
    <x v="3"/>
    <s v="children's books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5E-2"/>
    <n v="45.972222222222221"/>
    <x v="3"/>
    <s v="children's books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3.3333333333333335E-3"/>
    <n v="10"/>
    <x v="3"/>
    <s v="children's books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0.25545454545454543"/>
    <n v="93.666666666666671"/>
    <x v="3"/>
    <s v="children's books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E-2"/>
    <n v="53"/>
    <x v="3"/>
    <s v="children's books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s v="children's books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.0528"/>
    <n v="47"/>
    <x v="1"/>
    <s v="plays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.2"/>
    <n v="66.666666666666671"/>
    <x v="1"/>
    <s v="plays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.145"/>
    <n v="18.770491803278688"/>
    <x v="1"/>
    <s v="plays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.19"/>
    <n v="66.111111111111114"/>
    <x v="1"/>
    <s v="plays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.0468"/>
    <n v="36.859154929577464"/>
    <x v="1"/>
    <s v="plays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.1783999999999999"/>
    <n v="39.810810810810814"/>
    <x v="1"/>
    <s v="plays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.1970000000000001"/>
    <n v="31.5"/>
    <x v="1"/>
    <s v="plays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.0249999999999999"/>
    <n v="102.5"/>
    <x v="1"/>
    <s v="plays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.0116666666666667"/>
    <n v="126.45833333333333"/>
    <x v="1"/>
    <s v="plays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.0533333333333332"/>
    <n v="47.878787878787875"/>
    <x v="1"/>
    <s v="plays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.0249999999999999"/>
    <n v="73.214285714285708"/>
    <x v="1"/>
    <s v="plays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.0760000000000001"/>
    <n v="89.666666666666671"/>
    <x v="1"/>
    <s v="plays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.105675"/>
    <n v="151.4623287671233"/>
    <x v="1"/>
    <s v="plays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.5"/>
    <n v="25"/>
    <x v="1"/>
    <s v="plays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.0428571428571429"/>
    <n v="36.5"/>
    <x v="1"/>
    <s v="plays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.155"/>
    <n v="44"/>
    <x v="1"/>
    <s v="plays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.02645125"/>
    <n v="87.357553191489373"/>
    <x v="1"/>
    <s v="plays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.014"/>
    <n v="36.474820143884891"/>
    <x v="1"/>
    <s v="plays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.1663479999999999"/>
    <n v="44.859538461538463"/>
    <x v="1"/>
    <s v="plays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.33"/>
    <n v="42.903225806451616"/>
    <x v="1"/>
    <s v="plays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.3320000000000001"/>
    <n v="51.230769230769234"/>
    <x v="1"/>
    <s v="plays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.0183333333333333"/>
    <n v="33.944444444444443"/>
    <x v="1"/>
    <s v="plays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.2795000000000001"/>
    <n v="90.744680851063833"/>
    <x v="1"/>
    <s v="plays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.1499999999999999"/>
    <n v="50"/>
    <x v="1"/>
    <s v="plays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.1000000000000001"/>
    <n v="24.444444444444443"/>
    <x v="1"/>
    <s v="plays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.121"/>
    <n v="44.25"/>
    <x v="1"/>
    <s v="plays"/>
    <d v="2015-08-05T05:00:00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.26"/>
    <n v="67.741935483870961"/>
    <x v="1"/>
    <s v="plays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.0024444444444445"/>
    <n v="65.376811594202906"/>
    <x v="1"/>
    <s v="plays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.024"/>
    <n v="121.9047619047619"/>
    <x v="1"/>
    <s v="plays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.0820000000000001"/>
    <n v="47.456140350877192"/>
    <x v="1"/>
    <s v="plays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.0026999999999999"/>
    <n v="92.842592592592595"/>
    <x v="1"/>
    <s v="plays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.133"/>
    <n v="68.253012048192772"/>
    <x v="1"/>
    <s v="plays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.2757571428571428"/>
    <n v="37.209583333333335"/>
    <x v="1"/>
    <s v="plays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.0773333333333333"/>
    <n v="25.25"/>
    <x v="1"/>
    <s v="plays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.42"/>
    <n v="43.214285714285715"/>
    <x v="1"/>
    <s v="plays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.4156666666666666"/>
    <n v="25.130177514792898"/>
    <x v="1"/>
    <s v="plays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.3"/>
    <n v="23.636363636363637"/>
    <x v="1"/>
    <s v="plays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.0603"/>
    <n v="103.95098039215686"/>
    <x v="1"/>
    <s v="plays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.048"/>
    <n v="50.384615384615387"/>
    <x v="1"/>
    <s v="plays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.36"/>
    <n v="13.6"/>
    <x v="1"/>
    <s v="plays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"/>
    <n v="28.571428571428573"/>
    <x v="1"/>
    <s v="plays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"/>
    <n v="63.829787234042556"/>
    <x v="1"/>
    <s v="plays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.24"/>
    <n v="8.8571428571428577"/>
    <x v="1"/>
    <s v="plays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.1692307692307693"/>
    <n v="50.666666666666664"/>
    <x v="1"/>
    <s v="plays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.0333333333333334"/>
    <n v="60.784313725490193"/>
    <x v="1"/>
    <s v="plays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.0774999999999999"/>
    <n v="113.42105263157895"/>
    <x v="1"/>
    <s v="plays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.2024999999999999"/>
    <n v="104.56521739130434"/>
    <x v="1"/>
    <s v="plays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.0037894736842106"/>
    <n v="98.30927835051547"/>
    <x v="1"/>
    <s v="plays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.0651999999999999"/>
    <n v="35.039473684210527"/>
    <x v="1"/>
    <s v="plays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"/>
    <n v="272.72727272727275"/>
    <x v="1"/>
    <s v="plays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.1066666666666667"/>
    <n v="63.846153846153847"/>
    <x v="1"/>
    <s v="plays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.1471959999999999"/>
    <n v="30.189368421052631"/>
    <x v="1"/>
    <s v="plays"/>
    <d v="2014-11-23T16:00:00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.0825925925925926"/>
    <n v="83.51428571428572"/>
    <x v="1"/>
    <s v="plays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.7"/>
    <n v="64.761904761904759"/>
    <x v="1"/>
    <s v="plays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.8709899999999999"/>
    <n v="20.118172043010752"/>
    <x v="1"/>
    <s v="plays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.0777777777777777"/>
    <n v="44.090909090909093"/>
    <x v="1"/>
    <s v="plays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"/>
    <n v="40.476190476190474"/>
    <x v="1"/>
    <s v="plays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.2024999999999999"/>
    <n v="44.537037037037038"/>
    <x v="1"/>
    <s v="plays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.1142857142857143"/>
    <n v="125.80645161290323"/>
    <x v="1"/>
    <s v="plays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.04"/>
    <n v="19.696969696969695"/>
    <x v="1"/>
    <s v="plays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0.01"/>
    <n v="10"/>
    <x v="1"/>
    <s v="plays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e v="#DIV/0!"/>
    <x v="1"/>
    <s v="plays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e v="#DIV/0!"/>
    <x v="1"/>
    <s v="plays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3E-2"/>
    <n v="30"/>
    <x v="1"/>
    <s v="plays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0.31546666666666667"/>
    <n v="60.666666666666664"/>
    <x v="1"/>
    <s v="plays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s v="plays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e v="#DIV/0!"/>
    <x v="1"/>
    <s v="plays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2E-3"/>
    <n v="23.333333333333332"/>
    <x v="1"/>
    <s v="plays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0.01"/>
    <n v="5"/>
    <x v="1"/>
    <s v="plays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E-2"/>
    <n v="23.923076923076923"/>
    <x v="1"/>
    <s v="plays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e v="#DIV/0!"/>
    <x v="1"/>
    <s v="plays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E-2"/>
    <n v="15.833333333333334"/>
    <x v="1"/>
    <s v="plays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s v="plays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0.41699999999999998"/>
    <n v="29.785714285714285"/>
    <x v="1"/>
    <s v="plays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0.5"/>
    <n v="60"/>
    <x v="1"/>
    <s v="plays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4E-2"/>
    <n v="24.333333333333332"/>
    <x v="1"/>
    <s v="plays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0.19736842105263158"/>
    <n v="500"/>
    <x v="1"/>
    <s v="plays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e v="#DIV/0!"/>
    <x v="1"/>
    <s v="plays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00000000000002E-2"/>
    <n v="35"/>
    <x v="1"/>
    <s v="plays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00000000000004E-2"/>
    <n v="29.555555555555557"/>
    <x v="1"/>
    <s v="plays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0.32"/>
    <n v="26.666666666666668"/>
    <x v="1"/>
    <s v="plays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4.3307086614173228E-3"/>
    <n v="18.333333333333332"/>
    <x v="1"/>
    <s v="plays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4.0000000000000002E-4"/>
    <n v="20"/>
    <x v="1"/>
    <s v="plays"/>
    <d v="2014-09-09T10:12:03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E-2"/>
    <n v="13.333333333333334"/>
    <x v="1"/>
    <s v="plays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e v="#DIV/0!"/>
    <x v="1"/>
    <s v="plays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8.9999999999999993E-3"/>
    <n v="22.5"/>
    <x v="1"/>
    <s v="plays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0.2016"/>
    <n v="50.4"/>
    <x v="1"/>
    <s v="plays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0.42011733333333334"/>
    <n v="105.02933333333334"/>
    <x v="1"/>
    <s v="plays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8.8500000000000002E-3"/>
    <n v="35.4"/>
    <x v="1"/>
    <s v="plays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0.15"/>
    <n v="83.333333333333329"/>
    <x v="1"/>
    <s v="plays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699999999999998E-2"/>
    <n v="35.92307692307692"/>
    <x v="1"/>
    <s v="plays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e v="#DIV/0!"/>
    <x v="1"/>
    <s v="plays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0.38119999999999998"/>
    <n v="119.125"/>
    <x v="1"/>
    <s v="plays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199999999999998E-2"/>
    <n v="90.333333333333329"/>
    <x v="1"/>
    <s v="plays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5E-4"/>
    <n v="2.3333333333333335"/>
    <x v="1"/>
    <s v="plays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s v="plays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0.10833333333333334"/>
    <n v="108.33333333333333"/>
    <x v="1"/>
    <s v="plays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000000000000001E-2"/>
    <n v="15.75"/>
    <x v="1"/>
    <s v="plays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2.5892857142857141E-3"/>
    <n v="29"/>
    <x v="1"/>
    <s v="plays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0.23333333333333334"/>
    <n v="96.551724137931032"/>
    <x v="1"/>
    <s v="plays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s v="plays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0.33600000000000002"/>
    <n v="63"/>
    <x v="1"/>
    <s v="plays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0.1908"/>
    <n v="381.6"/>
    <x v="1"/>
    <s v="plays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4.1111111111111114E-3"/>
    <n v="46.25"/>
    <x v="1"/>
    <s v="plays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0.32500000000000001"/>
    <n v="26"/>
    <x v="1"/>
    <s v="plays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0.05"/>
    <n v="10"/>
    <x v="1"/>
    <s v="plays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1.6666666666666668E-3"/>
    <n v="5"/>
    <x v="1"/>
    <s v="plays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e v="#DIV/0!"/>
    <x v="1"/>
    <s v="plays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0.38066666666666665"/>
    <n v="81.571428571428569"/>
    <x v="1"/>
    <s v="plays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00000000000001E-2"/>
    <n v="7"/>
    <x v="1"/>
    <s v="plays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00000000000001E-2"/>
    <n v="27.3"/>
    <x v="1"/>
    <s v="plays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2E-2"/>
    <n v="29.411764705882351"/>
    <x v="1"/>
    <s v="plays"/>
    <d v="2014-08-25T15:00:00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5.0000000000000001E-3"/>
    <n v="12.5"/>
    <x v="1"/>
    <s v="plays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s v="plays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9E-2"/>
    <n v="5.75"/>
    <x v="1"/>
    <s v="plays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0.20833333333333334"/>
    <n v="52.083333333333336"/>
    <x v="1"/>
    <s v="plays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E-2"/>
    <n v="183.33333333333334"/>
    <x v="1"/>
    <s v="plays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35E-2"/>
    <n v="26.333333333333332"/>
    <x v="1"/>
    <s v="plays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e v="#DIV/0!"/>
    <x v="1"/>
    <s v="plays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0.61909090909090914"/>
    <n v="486.42857142857144"/>
    <x v="1"/>
    <s v="plays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8.0000000000000002E-3"/>
    <n v="3"/>
    <x v="1"/>
    <s v="plays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4"/>
    <n v="25"/>
    <x v="1"/>
    <s v="plays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7.7999999999999996E-3"/>
    <n v="9.75"/>
    <x v="1"/>
    <s v="plays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0.05"/>
    <n v="18.75"/>
    <x v="1"/>
    <s v="plays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0.17771428571428571"/>
    <n v="36.588235294117645"/>
    <x v="1"/>
    <s v="plays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2E-2"/>
    <n v="80.714285714285708"/>
    <x v="1"/>
    <s v="plays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8.0000000000000004E-4"/>
    <n v="1"/>
    <x v="1"/>
    <s v="plays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E-2"/>
    <n v="52.8"/>
    <x v="1"/>
    <s v="plays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4"/>
    <n v="20"/>
    <x v="1"/>
    <s v="plays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5"/>
    <n v="1"/>
    <x v="1"/>
    <s v="plays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0.36499999999999999"/>
    <n v="46.928571428571431"/>
    <x v="1"/>
    <s v="plays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0.14058171745152354"/>
    <n v="78.07692307692308"/>
    <x v="1"/>
    <s v="plays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2.0000000000000001E-4"/>
    <n v="1"/>
    <x v="1"/>
    <s v="plays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3E-5"/>
    <n v="1"/>
    <x v="1"/>
    <s v="plays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0.61099999999999999"/>
    <n v="203.66666666666666"/>
    <x v="1"/>
    <s v="plays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83E-2"/>
    <n v="20.714285714285715"/>
    <x v="1"/>
    <s v="plays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0.2185"/>
    <n v="48.555555555555557"/>
    <x v="1"/>
    <s v="plays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0.27239999999999998"/>
    <n v="68.099999999999994"/>
    <x v="1"/>
    <s v="plays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000000000000006E-2"/>
    <n v="8.5"/>
    <x v="1"/>
    <s v="plays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0.26840000000000003"/>
    <n v="51.615384615384613"/>
    <x v="1"/>
    <s v="plays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.29"/>
    <n v="43"/>
    <x v="1"/>
    <s v="musical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"/>
    <n v="83.333333333333329"/>
    <x v="1"/>
    <s v="musical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"/>
    <n v="30"/>
    <x v="1"/>
    <s v="musical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.032"/>
    <n v="175.51020408163265"/>
    <x v="1"/>
    <s v="musical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.0244597777777777"/>
    <n v="231.66175879396985"/>
    <x v="1"/>
    <s v="musical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.25"/>
    <n v="75"/>
    <x v="1"/>
    <s v="musical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.3083333333333333"/>
    <n v="112.14285714285714"/>
    <x v="1"/>
    <s v="musical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"/>
    <n v="41.666666666666664"/>
    <x v="1"/>
    <s v="musical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.02069375"/>
    <n v="255.17343750000001"/>
    <x v="1"/>
    <s v="musical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.0092000000000001"/>
    <n v="162.7741935483871"/>
    <x v="1"/>
    <s v="musical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.06"/>
    <n v="88.333333333333329"/>
    <x v="1"/>
    <s v="musical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.0509677419354839"/>
    <n v="85.736842105263165"/>
    <x v="1"/>
    <s v="musical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.0276000000000001"/>
    <n v="47.574074074074076"/>
    <x v="1"/>
    <s v="musical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.08"/>
    <n v="72.972972972972968"/>
    <x v="1"/>
    <s v="musical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.0088571428571429"/>
    <n v="90.538461538461533"/>
    <x v="1"/>
    <s v="musical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.28"/>
    <n v="37.647058823529413"/>
    <x v="1"/>
    <s v="musical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.3333333333333333"/>
    <n v="36.363636363636367"/>
    <x v="1"/>
    <s v="musical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.0137499999999999"/>
    <n v="126.71875"/>
    <x v="1"/>
    <s v="musical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.0287500000000001"/>
    <n v="329.2"/>
    <x v="1"/>
    <s v="musical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.0724"/>
    <n v="81.242424242424249"/>
    <x v="1"/>
    <s v="musical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3E-5"/>
    <n v="1"/>
    <x v="1"/>
    <s v="spaces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0.20424999999999999"/>
    <n v="202.22772277227722"/>
    <x v="1"/>
    <s v="spaces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s v="spaces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0.01"/>
    <n v="100"/>
    <x v="1"/>
    <s v="spaces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s v="spaces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1E-3"/>
    <n v="1"/>
    <x v="1"/>
    <s v="spaces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1E-2"/>
    <n v="82.461538461538467"/>
    <x v="1"/>
    <s v="spaces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8000000000000001E-5"/>
    <n v="2.6666666666666665"/>
    <x v="1"/>
    <s v="spaces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000000000000001E-2"/>
    <n v="12.5"/>
    <x v="1"/>
    <s v="spaces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s v="spaces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19999999999999E-2"/>
    <n v="18.896551724137932"/>
    <x v="1"/>
    <s v="spaces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2E-2"/>
    <n v="200.625"/>
    <x v="1"/>
    <s v="spaces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1.5125E-3"/>
    <n v="201.66666666666666"/>
    <x v="1"/>
    <s v="spaces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s v="spaces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0.59583333333333333"/>
    <n v="65"/>
    <x v="1"/>
    <s v="spaces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0.16734177215189874"/>
    <n v="66.099999999999994"/>
    <x v="1"/>
    <s v="spaces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8E-2"/>
    <n v="93.333333333333329"/>
    <x v="1"/>
    <s v="spaces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s v="spaces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s v="spaces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s v="spaces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.0962000000000001"/>
    <n v="50.75"/>
    <x v="1"/>
    <s v="plays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.218"/>
    <n v="60.9"/>
    <x v="1"/>
    <s v="plays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.0685"/>
    <n v="109.03061224489795"/>
    <x v="1"/>
    <s v="plays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.0071379999999999"/>
    <n v="25.692295918367346"/>
    <x v="1"/>
    <s v="plays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.0900000000000001"/>
    <n v="41.92307692307692"/>
    <x v="1"/>
    <s v="plays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.1363000000000001"/>
    <n v="88.7734375"/>
    <x v="1"/>
    <s v="plays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.1392"/>
    <n v="80.225352112676063"/>
    <x v="1"/>
    <s v="plays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.06"/>
    <n v="78.936170212765958"/>
    <x v="1"/>
    <s v="plays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.625"/>
    <n v="95.588235294117652"/>
    <x v="1"/>
    <s v="plays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.06"/>
    <n v="69.890109890109883"/>
    <x v="1"/>
    <s v="plays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.0015624999999999"/>
    <n v="74.534883720930239"/>
    <x v="1"/>
    <s v="plays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.0535000000000001"/>
    <n v="123.94117647058823"/>
    <x v="1"/>
    <s v="plays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.748"/>
    <n v="264.84848484848487"/>
    <x v="1"/>
    <s v="plays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.02"/>
    <n v="58.620689655172413"/>
    <x v="1"/>
    <s v="plays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.00125"/>
    <n v="70.884955752212392"/>
    <x v="1"/>
    <s v="plays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.7142857142857142"/>
    <n v="8.5714285714285712"/>
    <x v="1"/>
    <s v="plays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.1356666666666666"/>
    <n v="113.56666666666666"/>
    <x v="1"/>
    <s v="plays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.2946666666666666"/>
    <n v="60.6875"/>
    <x v="1"/>
    <s v="plays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.014"/>
    <n v="110.21739130434783"/>
    <x v="1"/>
    <s v="plays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.0916666666666666"/>
    <n v="136.45833333333334"/>
    <x v="1"/>
    <s v="plays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.28925"/>
    <n v="53.164948453608247"/>
    <x v="1"/>
    <s v="spaces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.0206"/>
    <n v="86.491525423728817"/>
    <x v="1"/>
    <s v="spaces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.465395775862069"/>
    <n v="155.23827397260274"/>
    <x v="1"/>
    <s v="spaces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.00352"/>
    <n v="115.08256880733946"/>
    <x v="1"/>
    <s v="spaces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.2164999999999999"/>
    <n v="109.5945945945946"/>
    <x v="1"/>
    <s v="spaces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.0549999999999999"/>
    <n v="45.214285714285715"/>
    <x v="1"/>
    <s v="spaces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.1040080000000001"/>
    <n v="104.15169811320754"/>
    <x v="1"/>
    <s v="spaces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"/>
    <n v="35.714285714285715"/>
    <x v="1"/>
    <s v="spaces"/>
    <d v="2016-06-20T02:41:21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.76535"/>
    <n v="96.997252747252745"/>
    <x v="1"/>
    <s v="spaces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"/>
    <n v="370.37037037037038"/>
    <x v="1"/>
    <s v="spaces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.0329411764705883"/>
    <n v="94.408602150537632"/>
    <x v="1"/>
    <s v="spaces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.0449999999999999"/>
    <n v="48.984375"/>
    <x v="1"/>
    <s v="spaces"/>
    <d v="2016-10-09T12:25:10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.0029999999999999"/>
    <n v="45.590909090909093"/>
    <x v="1"/>
    <s v="spaces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.577466666666667"/>
    <n v="23.275254237288134"/>
    <x v="1"/>
    <s v="spaces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.0496000000000001"/>
    <n v="63.2289156626506"/>
    <x v="1"/>
    <s v="spaces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.7194285714285715"/>
    <n v="153.5204081632653"/>
    <x v="1"/>
    <s v="spaces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.0373000000000001"/>
    <n v="90.2"/>
    <x v="1"/>
    <s v="spaces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.0302899999999999"/>
    <n v="118.97113163972287"/>
    <x v="1"/>
    <s v="spaces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.1888888888888889"/>
    <n v="80.25"/>
    <x v="1"/>
    <s v="spaces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"/>
    <n v="62.5"/>
    <x v="1"/>
    <s v="spaces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.1869988910451896"/>
    <n v="131.37719999999999"/>
    <x v="1"/>
    <s v="spaces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.0850614285714286"/>
    <n v="73.032980769230775"/>
    <x v="1"/>
    <s v="spaces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.0116666666666667"/>
    <n v="178.52941176470588"/>
    <x v="1"/>
    <s v="spaces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.12815"/>
    <n v="162.90974729241879"/>
    <x v="1"/>
    <s v="spaces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.2049622641509434"/>
    <n v="108.24237288135593"/>
    <x v="1"/>
    <s v="spaces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.0774999999999999"/>
    <n v="88.865979381443296"/>
    <x v="1"/>
    <s v="spaces"/>
    <d v="2014-12-14T12:09:51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.8"/>
    <n v="54"/>
    <x v="1"/>
    <s v="spaces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.0116666666666667"/>
    <n v="116.73076923076923"/>
    <x v="1"/>
    <s v="spaces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.19756"/>
    <n v="233.8984375"/>
    <x v="1"/>
    <s v="spaces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.58"/>
    <n v="158"/>
    <x v="1"/>
    <s v="spaces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.2366666666666666"/>
    <n v="14.84"/>
    <x v="1"/>
    <s v="spaces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.1712499999999999"/>
    <n v="85.181818181818187"/>
    <x v="1"/>
    <s v="spaces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.5696000000000001"/>
    <n v="146.69158878504672"/>
    <x v="1"/>
    <s v="spaces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.13104"/>
    <n v="50.764811490125673"/>
    <x v="1"/>
    <s v="spaces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.0317647058823529"/>
    <n v="87.7"/>
    <x v="1"/>
    <s v="spaces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.0261176470588236"/>
    <n v="242.27777777777777"/>
    <x v="1"/>
    <s v="spaces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.0584090909090909"/>
    <n v="146.44654088050314"/>
    <x v="1"/>
    <s v="spaces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.0071428571428571"/>
    <n v="103.17073170731707"/>
    <x v="1"/>
    <s v="spaces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.2123333333333333"/>
    <n v="80.464601769911511"/>
    <x v="1"/>
    <s v="spaces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.0057142857142858"/>
    <n v="234.66666666666666"/>
    <x v="1"/>
    <s v="spaces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.1602222222222223"/>
    <n v="50.689320388349515"/>
    <x v="1"/>
    <s v="spaces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.0087999999999999"/>
    <n v="162.70967741935485"/>
    <x v="1"/>
    <s v="spaces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.03"/>
    <n v="120.16666666666667"/>
    <x v="1"/>
    <s v="spaces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.4641999999999999"/>
    <n v="67.697802197802204"/>
    <x v="1"/>
    <s v="spaces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.0219999999999998"/>
    <n v="52.103448275862071"/>
    <x v="1"/>
    <s v="spaces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.4333333333333333"/>
    <n v="51.6"/>
    <x v="1"/>
    <s v="spaces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.3144"/>
    <n v="164.3"/>
    <x v="1"/>
    <s v="spaces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.6801999999999999"/>
    <n v="84.858585858585855"/>
    <x v="1"/>
    <s v="spaces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.0967666666666667"/>
    <n v="94.548850574712645"/>
    <x v="1"/>
    <s v="spaces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.0668571428571429"/>
    <n v="45.536585365853661"/>
    <x v="1"/>
    <s v="spaces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"/>
    <n v="51.724137931034484"/>
    <x v="1"/>
    <s v="spaces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.272"/>
    <n v="50.88"/>
    <x v="1"/>
    <s v="spaces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.4653333333333334"/>
    <n v="191.13043478260869"/>
    <x v="1"/>
    <s v="spaces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.1253599999999999"/>
    <n v="89.314285714285717"/>
    <x v="1"/>
    <s v="spaces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.0878684000000001"/>
    <n v="88.588631921824103"/>
    <x v="1"/>
    <s v="spaces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.26732"/>
    <n v="96.300911854103347"/>
    <x v="1"/>
    <s v="spaces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.1320000000000001"/>
    <n v="33.3125"/>
    <x v="1"/>
    <s v="spaces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.0049999999999999"/>
    <n v="37.222222222222221"/>
    <x v="1"/>
    <s v="spaces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.0871389999999999"/>
    <n v="92.130423728813554"/>
    <x v="1"/>
    <s v="spaces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.075"/>
    <n v="76.785714285714292"/>
    <x v="1"/>
    <s v="spaces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.1048192771084338"/>
    <n v="96.526315789473685"/>
    <x v="1"/>
    <s v="spaces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.28"/>
    <n v="51.891891891891895"/>
    <x v="1"/>
    <s v="spaces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.1000666666666667"/>
    <n v="128.9140625"/>
    <x v="1"/>
    <s v="spaces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.0934166666666667"/>
    <n v="84.108974358974365"/>
    <x v="1"/>
    <s v="spaces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.3270650000000002"/>
    <n v="82.941562500000003"/>
    <x v="1"/>
    <s v="spaces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.9084810126582279"/>
    <n v="259.94827586206895"/>
    <x v="1"/>
    <s v="spaces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.49"/>
    <n v="37.25"/>
    <x v="1"/>
    <s v="spaces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.6639999999999999"/>
    <n v="177.02127659574469"/>
    <x v="1"/>
    <s v="spaces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.0666666666666667"/>
    <n v="74.074074074074076"/>
    <x v="1"/>
    <s v="spaces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.06"/>
    <n v="70.666666666666671"/>
    <x v="1"/>
    <s v="spaces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0.23628571428571429"/>
    <n v="23.62857142857143"/>
    <x v="1"/>
    <s v="spaces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1.5E-3"/>
    <n v="37.5"/>
    <x v="1"/>
    <s v="spaces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4.0000000000000001E-3"/>
    <n v="13.333333333333334"/>
    <x v="1"/>
    <s v="spaces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s v="spaces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2E-5"/>
    <n v="1"/>
    <x v="1"/>
    <s v="spaces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s v="spaces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s v="spaces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4"/>
    <n v="1"/>
    <x v="1"/>
    <s v="spaces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5E-2"/>
    <n v="41"/>
    <x v="1"/>
    <s v="spaces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1.5227272727272728E-3"/>
    <n v="55.833333333333336"/>
    <x v="1"/>
    <s v="spaces"/>
    <d v="2015-09-28T00:35:34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s v="spaces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0.66839999999999999"/>
    <n v="99.761194029850742"/>
    <x v="1"/>
    <s v="spaces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0.19566666666666666"/>
    <n v="25.521739130434781"/>
    <x v="1"/>
    <s v="spaces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0.11294666666666667"/>
    <n v="117.65277777777777"/>
    <x v="1"/>
    <s v="spaces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4.0000000000000002E-4"/>
    <n v="5"/>
    <x v="1"/>
    <s v="spaces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0.11985714285714286"/>
    <n v="2796.6666666666665"/>
    <x v="1"/>
    <s v="spaces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000000000000001E-2"/>
    <n v="200"/>
    <x v="1"/>
    <s v="spaces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6.9999999999999999E-4"/>
    <n v="87.5"/>
    <x v="1"/>
    <s v="spaces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0.14099999999999999"/>
    <n v="20.142857142857142"/>
    <x v="1"/>
    <s v="spaces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399999999999999E-2"/>
    <n v="20.875"/>
    <x v="1"/>
    <s v="spaces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0.59775"/>
    <n v="61.307692307692307"/>
    <x v="1"/>
    <s v="spaces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4"/>
    <n v="1"/>
    <x v="1"/>
    <s v="spaces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5E-4"/>
    <n v="92.142857142857139"/>
    <x v="1"/>
    <s v="spaces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8000000000000003E-4"/>
    <n v="7.333333333333333"/>
    <x v="1"/>
    <s v="spaces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00000000000005E-2"/>
    <n v="64.8"/>
    <x v="1"/>
    <s v="spaces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0.15060000000000001"/>
    <n v="30.12"/>
    <x v="1"/>
    <s v="spaces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4.7727272727272731E-3"/>
    <n v="52.5"/>
    <x v="1"/>
    <s v="spaces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1.1833333333333333E-3"/>
    <n v="23.666666666666668"/>
    <x v="1"/>
    <s v="spaces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8.4173998587352451E-3"/>
    <n v="415.77777777777777"/>
    <x v="1"/>
    <s v="spaces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799999999999999E-4"/>
    <n v="53.714285714285715"/>
    <x v="1"/>
    <s v="spaces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2.1029999999999998E-3"/>
    <n v="420.6"/>
    <x v="1"/>
    <s v="spaces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s v="spaces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2.8E-3"/>
    <n v="18.666666666666668"/>
    <x v="1"/>
    <s v="spaces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0.11579206701157921"/>
    <n v="78.333333333333329"/>
    <x v="1"/>
    <s v="spaces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00000000000002E-2"/>
    <n v="67.777777777777771"/>
    <x v="1"/>
    <s v="spaces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2.5000000000000001E-3"/>
    <n v="16.666666666666668"/>
    <x v="1"/>
    <s v="spaces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6.2500000000000003E-3"/>
    <n v="62.5"/>
    <x v="1"/>
    <s v="spaces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1.9384615384615384E-3"/>
    <n v="42"/>
    <x v="1"/>
    <s v="spaces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0.23416000000000001"/>
    <n v="130.0888888888889"/>
    <x v="1"/>
    <s v="spaces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9E-2"/>
    <n v="1270.2222222222222"/>
    <x v="1"/>
    <s v="spaces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0.15920000000000001"/>
    <n v="88.444444444444443"/>
    <x v="1"/>
    <s v="spaces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00000000001E-2"/>
    <n v="56.342380952380957"/>
    <x v="1"/>
    <s v="spaces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0.22750000000000001"/>
    <n v="53.529411764705884"/>
    <x v="1"/>
    <s v="spaces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4"/>
    <n v="25"/>
    <x v="1"/>
    <s v="spaces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3.351206434316354E-3"/>
    <n v="50"/>
    <x v="1"/>
    <s v="spaces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E-2"/>
    <n v="56.785714285714285"/>
    <x v="1"/>
    <s v="spaces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0.17150000000000001"/>
    <n v="40.833333333333336"/>
    <x v="1"/>
    <s v="spaces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E-2"/>
    <n v="65.111111111111114"/>
    <x v="1"/>
    <s v="spaces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0.13900000000000001"/>
    <n v="55.6"/>
    <x v="1"/>
    <s v="spaces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0.15225"/>
    <n v="140.53846153846155"/>
    <x v="1"/>
    <s v="spaces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0.12"/>
    <n v="25"/>
    <x v="1"/>
    <s v="spaces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0.391125"/>
    <n v="69.533333333333331"/>
    <x v="1"/>
    <s v="spaces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2.6829268292682929E-3"/>
    <n v="5.5"/>
    <x v="1"/>
    <s v="spaces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0.29625000000000001"/>
    <n v="237"/>
    <x v="1"/>
    <s v="spaces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0.4236099230111206"/>
    <n v="79.870967741935488"/>
    <x v="1"/>
    <s v="spaces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1000000000000002E-2"/>
    <n v="10.25"/>
    <x v="1"/>
    <s v="spaces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0.197625"/>
    <n v="272.58620689655174"/>
    <x v="1"/>
    <s v="spaces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5E-4"/>
    <n v="13"/>
    <x v="1"/>
    <s v="spaces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0.25030188679245285"/>
    <n v="58.184210526315788"/>
    <x v="1"/>
    <s v="spaces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4.0000000000000002E-4"/>
    <n v="10"/>
    <x v="1"/>
    <s v="spaces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0.26640000000000003"/>
    <n v="70.10526315789474"/>
    <x v="1"/>
    <s v="spaces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5E-2"/>
    <n v="57.888888888888886"/>
    <x v="1"/>
    <s v="spaces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51E-2"/>
    <n v="125.27027027027027"/>
    <x v="1"/>
    <s v="spaces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s v="spaces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0.03"/>
    <n v="300"/>
    <x v="1"/>
    <s v="spaces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0.57333333333333336"/>
    <n v="43"/>
    <x v="1"/>
    <s v="spaces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1E-3"/>
    <n v="1"/>
    <x v="1"/>
    <s v="spaces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3.0999999999999999E-3"/>
    <n v="775"/>
    <x v="1"/>
    <s v="spaces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5.0000000000000001E-4"/>
    <n v="5"/>
    <x v="1"/>
    <s v="spaces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4E-5"/>
    <n v="12.8"/>
    <x v="1"/>
    <s v="spaces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6.6666666666666671E-3"/>
    <n v="10"/>
    <x v="1"/>
    <s v="spaces"/>
    <d v="2014-09-26T10:18:55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0.58291457286432158"/>
    <n v="58"/>
    <x v="1"/>
    <s v="spaces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0.68153600000000003"/>
    <n v="244.80459770114942"/>
    <x v="1"/>
    <s v="spaces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7E-5"/>
    <n v="6.5"/>
    <x v="1"/>
    <s v="spaces"/>
    <d v="2015-02-02T12:43:21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s v="spaces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599999999999998E-2"/>
    <n v="61.176470588235297"/>
    <x v="1"/>
    <s v="spaces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s v="spaces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.0860666666666667"/>
    <n v="139.23931623931625"/>
    <x v="1"/>
    <s v="plays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8.0000000000000002E-3"/>
    <n v="10"/>
    <x v="1"/>
    <s v="plays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499999999999999E-2"/>
    <n v="93.75"/>
    <x v="1"/>
    <s v="plays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0.15731707317073171"/>
    <n v="53.75"/>
    <x v="1"/>
    <s v="plays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2E-4"/>
    <n v="10"/>
    <x v="1"/>
    <s v="plays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.08"/>
    <n v="33.75"/>
    <x v="1"/>
    <s v="plays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0.22500000000000001"/>
    <n v="18.75"/>
    <x v="1"/>
    <s v="plays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0.20849420849420849"/>
    <n v="23.142857142857142"/>
    <x v="1"/>
    <s v="plays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.278"/>
    <n v="29.045454545454547"/>
    <x v="1"/>
    <s v="plays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3E-2"/>
    <n v="50"/>
    <x v="1"/>
    <s v="plays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e v="#DIV/0!"/>
    <x v="1"/>
    <s v="plays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3999999999999999E-2"/>
    <n v="450"/>
    <x v="1"/>
    <s v="plays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9.5999999999999992E-3"/>
    <n v="24"/>
    <x v="1"/>
    <s v="plays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0.51600000000000001"/>
    <n v="32.25"/>
    <x v="1"/>
    <s v="plays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E-2"/>
    <n v="15"/>
    <x v="1"/>
    <s v="plays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e v="#DIV/0!"/>
    <x v="1"/>
    <s v="plays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0.754"/>
    <n v="251.33333333333334"/>
    <x v="1"/>
    <s v="plays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e v="#DIV/0!"/>
    <x v="1"/>
    <s v="plays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0.105"/>
    <n v="437.5"/>
    <x v="1"/>
    <s v="plays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.1752499999999999"/>
    <n v="110.35211267605634"/>
    <x v="1"/>
    <s v="plays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.3116666666666668"/>
    <n v="41.421052631578945"/>
    <x v="1"/>
    <s v="plays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.04"/>
    <n v="52"/>
    <x v="1"/>
    <s v="plays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.01"/>
    <n v="33.990384615384613"/>
    <x v="1"/>
    <s v="plays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.004"/>
    <n v="103.35294117647059"/>
    <x v="1"/>
    <s v="plays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.0595454545454546"/>
    <n v="34.791044776119406"/>
    <x v="1"/>
    <s v="plays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.3558333333333334"/>
    <n v="41.773858921161825"/>
    <x v="1"/>
    <s v="plays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.1292857142857142"/>
    <n v="64.268292682926827"/>
    <x v="1"/>
    <s v="plays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.885046"/>
    <n v="31.209370860927152"/>
    <x v="1"/>
    <s v="plays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.0181818181818181"/>
    <n v="62.921348314606739"/>
    <x v="1"/>
    <s v="plays"/>
    <d v="2012-06-01T16:52:24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.01"/>
    <n v="98.536585365853654"/>
    <x v="1"/>
    <s v="plays"/>
    <d v="2014-07-18T23:00:00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.1399999999999999"/>
    <n v="82.608695652173907"/>
    <x v="1"/>
    <s v="plays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.3348133333333334"/>
    <n v="38.504230769230773"/>
    <x v="1"/>
    <s v="plays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.0153333333333334"/>
    <n v="80.15789473684211"/>
    <x v="1"/>
    <s v="plays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.0509999999999999"/>
    <n v="28.405405405405407"/>
    <x v="1"/>
    <s v="plays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.2715000000000001"/>
    <n v="80.730158730158735"/>
    <x v="1"/>
    <s v="plays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.1115384615384616"/>
    <n v="200.69444444444446"/>
    <x v="1"/>
    <s v="plays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.0676000000000001"/>
    <n v="37.591549295774648"/>
    <x v="1"/>
    <s v="plays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.6266666666666667"/>
    <n v="58.095238095238095"/>
    <x v="1"/>
    <s v="plays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.6022808571428573"/>
    <n v="60.300892473118282"/>
    <x v="1"/>
    <s v="plays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.1616666666666666"/>
    <n v="63.363636363636367"/>
    <x v="1"/>
    <s v="plays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.242"/>
    <n v="50.901639344262293"/>
    <x v="1"/>
    <s v="plays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.030125"/>
    <n v="100.5"/>
    <x v="1"/>
    <s v="plays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.1225000000000001"/>
    <n v="31.619718309859156"/>
    <x v="1"/>
    <s v="plays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.0881428571428571"/>
    <n v="65.102564102564102"/>
    <x v="1"/>
    <s v="plays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.1499999999999999"/>
    <n v="79.310344827586206"/>
    <x v="1"/>
    <s v="plays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.03"/>
    <n v="139.18918918918919"/>
    <x v="1"/>
    <s v="plays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.0113333333333334"/>
    <n v="131.91304347826087"/>
    <x v="1"/>
    <s v="plays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.0955999999999999"/>
    <n v="91.3"/>
    <x v="1"/>
    <s v="plays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.148421052631579"/>
    <n v="39.672727272727272"/>
    <x v="1"/>
    <s v="plays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.1739999999999999"/>
    <n v="57.549019607843135"/>
    <x v="1"/>
    <s v="plays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.7173333333333334"/>
    <n v="33.025641025641029"/>
    <x v="1"/>
    <s v="plays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.1416238095238094"/>
    <n v="77.335806451612896"/>
    <x v="1"/>
    <s v="plays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.1975"/>
    <n v="31.933333333333334"/>
    <x v="1"/>
    <s v="plays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.0900000000000001"/>
    <n v="36.333333333333336"/>
    <x v="1"/>
    <s v="plays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.0088571428571429"/>
    <n v="46.768211920529801"/>
    <x v="1"/>
    <s v="plays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.0900000000000001"/>
    <n v="40.073529411764703"/>
    <x v="1"/>
    <s v="plays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.0720930232558139"/>
    <n v="100.21739130434783"/>
    <x v="1"/>
    <s v="plays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"/>
    <n v="41.666666666666664"/>
    <x v="1"/>
    <s v="plays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.0218750000000001"/>
    <n v="46.714285714285715"/>
    <x v="1"/>
    <s v="plays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.1629333333333334"/>
    <n v="71.491803278688522"/>
    <x v="1"/>
    <s v="plays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0.65"/>
    <n v="14.444444444444445"/>
    <x v="1"/>
    <s v="musical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0.12327272727272727"/>
    <n v="356.84210526315792"/>
    <x v="1"/>
    <s v="musical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s v="musical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6E-2"/>
    <n v="37.75"/>
    <x v="1"/>
    <s v="musical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00000000000001E-2"/>
    <n v="12.75"/>
    <x v="1"/>
    <s v="musical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0.1174"/>
    <n v="24.458333333333332"/>
    <x v="1"/>
    <s v="musical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s v="musical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0.59142857142857141"/>
    <n v="53.07692307692308"/>
    <x v="1"/>
    <s v="musical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5.9999999999999995E-4"/>
    <n v="300"/>
    <x v="1"/>
    <s v="musical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0.1145"/>
    <n v="286.25"/>
    <x v="1"/>
    <s v="musical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3.6666666666666666E-3"/>
    <n v="36.666666666666664"/>
    <x v="1"/>
    <s v="musical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0.52159999999999995"/>
    <n v="49.20754716981132"/>
    <x v="1"/>
    <s v="musical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.0000000000000002E-5"/>
    <n v="1"/>
    <x v="1"/>
    <s v="musical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00000000000001E-2"/>
    <n v="12.5"/>
    <x v="1"/>
    <s v="musical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0.54520000000000002"/>
    <n v="109.04"/>
    <x v="1"/>
    <s v="musical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0.25"/>
    <n v="41.666666666666664"/>
    <x v="1"/>
    <s v="musical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s v="musical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3E-2"/>
    <n v="22.75"/>
    <x v="1"/>
    <s v="musical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s v="musical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0.46363636363636362"/>
    <n v="70.833333333333329"/>
    <x v="1"/>
    <s v="musical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.0349999999999999"/>
    <n v="63.109756097560975"/>
    <x v="1"/>
    <s v="plays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.1932315789473684"/>
    <n v="50.157964601769912"/>
    <x v="1"/>
    <s v="plays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.2576666666666667"/>
    <n v="62.883333333333333"/>
    <x v="1"/>
    <s v="plays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.1974347826086957"/>
    <n v="85.531055900621112"/>
    <x v="1"/>
    <s v="plays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.2625"/>
    <n v="53.723404255319146"/>
    <x v="1"/>
    <s v="plays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.0011666666666668"/>
    <n v="127.80851063829788"/>
    <x v="1"/>
    <s v="plays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.0213333333333334"/>
    <n v="106.57391304347826"/>
    <x v="1"/>
    <s v="plays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.0035142857142858"/>
    <n v="262.11194029850748"/>
    <x v="1"/>
    <s v="plays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.0004999999999999"/>
    <n v="57.171428571428571"/>
    <x v="1"/>
    <s v="plays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.1602222222222223"/>
    <n v="50.20192307692308"/>
    <x v="1"/>
    <s v="plays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.0209999999999999"/>
    <n v="66.586956521739125"/>
    <x v="1"/>
    <s v="plays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.0011000000000001"/>
    <n v="168.25210084033614"/>
    <x v="1"/>
    <s v="plays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.0084"/>
    <n v="256.37288135593218"/>
    <x v="1"/>
    <s v="plays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.0342499999999999"/>
    <n v="36.610619469026545"/>
    <x v="1"/>
    <s v="plays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.248"/>
    <n v="37.142857142857146"/>
    <x v="1"/>
    <s v="plays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.0951612903225807"/>
    <n v="45.878378378378379"/>
    <x v="1"/>
    <s v="plays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.0203333333333333"/>
    <n v="141.71296296296296"/>
    <x v="1"/>
    <s v="plays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.0235000000000001"/>
    <n v="52.487179487179489"/>
    <x v="1"/>
    <s v="plays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.0416666666666667"/>
    <n v="59.523809523809526"/>
    <x v="1"/>
    <s v="plays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.25"/>
    <n v="50"/>
    <x v="1"/>
    <s v="plays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.0234285714285714"/>
    <n v="193.62162162162161"/>
    <x v="1"/>
    <s v="plays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.0786500000000001"/>
    <n v="106.79702970297029"/>
    <x v="1"/>
    <s v="plays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.0988461538461538"/>
    <n v="77.21621621621621"/>
    <x v="1"/>
    <s v="plays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.61"/>
    <n v="57.5"/>
    <x v="1"/>
    <s v="plays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.3120000000000001"/>
    <n v="50.46153846153846"/>
    <x v="1"/>
    <s v="plays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.1879999999999999"/>
    <n v="97.377049180327873"/>
    <x v="1"/>
    <s v="plays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.0039275000000001"/>
    <n v="34.91921739130435"/>
    <x v="1"/>
    <s v="plays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.0320666666666667"/>
    <n v="85.530386740331494"/>
    <x v="1"/>
    <s v="plays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.006"/>
    <n v="182.90909090909091"/>
    <x v="1"/>
    <s v="plays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.0078754285714286"/>
    <n v="131.13620817843866"/>
    <x v="1"/>
    <s v="plays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.1232142857142857"/>
    <n v="39.810126582278478"/>
    <x v="1"/>
    <s v="plays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.0591914022517912"/>
    <n v="59.701730769230764"/>
    <x v="1"/>
    <s v="plays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.0056666666666667"/>
    <n v="88.735294117647058"/>
    <x v="1"/>
    <s v="plays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.1530588235294117"/>
    <n v="58.688622754491021"/>
    <x v="1"/>
    <s v="plays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.273042"/>
    <n v="69.56513661202186"/>
    <x v="1"/>
    <s v="plays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.028375"/>
    <n v="115.87323943661971"/>
    <x v="1"/>
    <s v="plays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.0293749999999999"/>
    <n v="23.869565217391305"/>
    <x v="1"/>
    <s v="plays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.043047619047619"/>
    <n v="81.125925925925927"/>
    <x v="1"/>
    <s v="plays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.1122000000000001"/>
    <n v="57.626943005181346"/>
    <x v="1"/>
    <s v="plays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.0586"/>
    <n v="46.429824561403507"/>
    <x v="1"/>
    <s v="plays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.0079166666666666"/>
    <n v="60.475000000000001"/>
    <x v="1"/>
    <s v="plays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.0492727272727274"/>
    <n v="65.579545454545453"/>
    <x v="1"/>
    <s v="plays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.01552"/>
    <n v="119.1924882629108"/>
    <x v="1"/>
    <s v="plays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.1073333333333333"/>
    <n v="83.05"/>
    <x v="1"/>
    <s v="plays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.2782222222222221"/>
    <n v="57.52"/>
    <x v="1"/>
    <s v="plays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.0182500000000001"/>
    <n v="177.08695652173913"/>
    <x v="1"/>
    <s v="plays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.012576923076923"/>
    <n v="70.771505376344081"/>
    <x v="1"/>
    <s v="plays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.75"/>
    <n v="29.166666666666668"/>
    <x v="1"/>
    <s v="plays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.2806"/>
    <n v="72.76136363636364"/>
    <x v="1"/>
    <s v="plays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.0629949999999999"/>
    <n v="51.853414634146333"/>
    <x v="1"/>
    <s v="plays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.052142857142857"/>
    <n v="98.2"/>
    <x v="1"/>
    <s v="plays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.0616782608695652"/>
    <n v="251.7381443298969"/>
    <x v="1"/>
    <s v="plays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.0924"/>
    <n v="74.821917808219183"/>
    <x v="1"/>
    <s v="plays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.0045454545454546"/>
    <n v="67.65306122448979"/>
    <x v="1"/>
    <s v="plays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.0304098360655738"/>
    <n v="93.81343283582089"/>
    <x v="1"/>
    <s v="plays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.121664"/>
    <n v="41.237647058823526"/>
    <x v="1"/>
    <s v="plays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.03"/>
    <n v="52.551020408163268"/>
    <x v="1"/>
    <s v="plays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.64"/>
    <n v="70.285714285714292"/>
    <x v="1"/>
    <s v="plays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.3128333333333333"/>
    <n v="48.325153374233132"/>
    <x v="1"/>
    <s v="plays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.0209999999999999"/>
    <n v="53.177083333333336"/>
    <x v="1"/>
    <s v="plays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.28"/>
    <n v="60.952380952380949"/>
    <x v="1"/>
    <s v="plays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.0149999999999999"/>
    <n v="116"/>
    <x v="1"/>
    <s v="plays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.0166666666666666"/>
    <n v="61"/>
    <x v="1"/>
    <s v="plays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.3"/>
    <n v="38.235294117647058"/>
    <x v="1"/>
    <s v="plays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.5443"/>
    <n v="106.50344827586207"/>
    <x v="1"/>
    <s v="plays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.0740000000000001"/>
    <n v="204.57142857142858"/>
    <x v="1"/>
    <s v="plays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.0132258064516129"/>
    <n v="54.912587412587413"/>
    <x v="1"/>
    <s v="plays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.0027777777777778"/>
    <n v="150.41666666666666"/>
    <x v="1"/>
    <s v="plays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.1684444444444444"/>
    <n v="52.58"/>
    <x v="1"/>
    <s v="plays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.0860000000000001"/>
    <n v="54.3"/>
    <x v="1"/>
    <s v="plays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.034"/>
    <n v="76.029411764705884"/>
    <x v="1"/>
    <s v="plays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.1427586206896552"/>
    <n v="105.2063492063492"/>
    <x v="1"/>
    <s v="plays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.03"/>
    <n v="68.666666666666671"/>
    <x v="1"/>
    <s v="plays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.216"/>
    <n v="129.36170212765958"/>
    <x v="1"/>
    <s v="plays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.026467741935484"/>
    <n v="134.26371308016877"/>
    <x v="1"/>
    <s v="plays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.0475000000000001"/>
    <n v="17.829787234042552"/>
    <x v="1"/>
    <s v="plays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.016"/>
    <n v="203.2"/>
    <x v="1"/>
    <s v="plays"/>
    <d v="2016-01-28T23:59:00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.1210242048409682"/>
    <n v="69.18518518518519"/>
    <x v="1"/>
    <s v="plays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.0176666666666667"/>
    <n v="125.12295081967213"/>
    <x v="1"/>
    <s v="plays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"/>
    <n v="73.529411764705884"/>
    <x v="1"/>
    <s v="plays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.0026489999999999"/>
    <n v="48.437149758454105"/>
    <x v="1"/>
    <s v="plays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.3304200000000002"/>
    <n v="26.608400000000003"/>
    <x v="1"/>
    <s v="plays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.212"/>
    <n v="33.666666666666664"/>
    <x v="1"/>
    <s v="plays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.1399999999999999"/>
    <n v="40.714285714285715"/>
    <x v="1"/>
    <s v="plays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.8613861386138613"/>
    <n v="19.266666666666666"/>
    <x v="1"/>
    <s v="plays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.7044444444444444"/>
    <n v="84.285714285714292"/>
    <x v="1"/>
    <s v="plays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.1833333333333333"/>
    <n v="29.583333333333332"/>
    <x v="1"/>
    <s v="plays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.0285857142857142"/>
    <n v="26.667037037037037"/>
    <x v="1"/>
    <s v="plays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.4406666666666668"/>
    <n v="45.978723404255319"/>
    <x v="1"/>
    <s v="plays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.0007272727272727"/>
    <n v="125.09090909090909"/>
    <x v="1"/>
    <s v="plays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.0173000000000001"/>
    <n v="141.29166666666666"/>
    <x v="1"/>
    <s v="plays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.1619999999999999"/>
    <n v="55.333333333333336"/>
    <x v="1"/>
    <s v="plays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.3616666666666666"/>
    <n v="46.420454545454547"/>
    <x v="1"/>
    <s v="plays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.3346666666666667"/>
    <n v="57.2"/>
    <x v="1"/>
    <s v="plays"/>
    <d v="2016-08-01T00:59:00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.0339285714285715"/>
    <n v="173.7"/>
    <x v="1"/>
    <s v="plays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.1588888888888889"/>
    <n v="59.6"/>
    <x v="1"/>
    <s v="plays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.0451666666666666"/>
    <n v="89.585714285714289"/>
    <x v="1"/>
    <s v="plays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.0202500000000001"/>
    <n v="204.05"/>
    <x v="1"/>
    <s v="plays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.7533333333333334"/>
    <n v="48.703703703703702"/>
    <x v="1"/>
    <s v="plays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.0668"/>
    <n v="53.339999999999996"/>
    <x v="1"/>
    <s v="plays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.2228571428571429"/>
    <n v="75.087719298245617"/>
    <x v="1"/>
    <s v="plays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.5942857142857143"/>
    <n v="18"/>
    <x v="1"/>
    <s v="plays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.0007692307692309"/>
    <n v="209.83870967741936"/>
    <x v="1"/>
    <s v="plays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.0984"/>
    <n v="61.022222222222226"/>
    <x v="1"/>
    <s v="plays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.0004"/>
    <n v="61"/>
    <x v="1"/>
    <s v="plays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.1605000000000001"/>
    <n v="80.034482758620683"/>
    <x v="1"/>
    <s v="plays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.1074999999999999"/>
    <n v="29.068965517241381"/>
    <x v="1"/>
    <s v="plays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.1000000000000001"/>
    <n v="49.438202247191015"/>
    <x v="1"/>
    <s v="plays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.0008673425918038"/>
    <n v="93.977440000000001"/>
    <x v="1"/>
    <s v="plays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.0619047619047619"/>
    <n v="61.944444444444443"/>
    <x v="1"/>
    <s v="plays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.256"/>
    <n v="78.5"/>
    <x v="1"/>
    <s v="plays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.08"/>
    <n v="33.75"/>
    <x v="1"/>
    <s v="plays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.01"/>
    <n v="66.44736842105263"/>
    <x v="1"/>
    <s v="plays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.0740000000000001"/>
    <n v="35.799999999999997"/>
    <x v="1"/>
    <s v="plays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.0151515151515151"/>
    <n v="145.65217391304347"/>
    <x v="1"/>
    <s v="plays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.2589999999999999"/>
    <n v="25.693877551020407"/>
    <x v="1"/>
    <s v="plays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.0166666666666666"/>
    <n v="152.5"/>
    <x v="1"/>
    <s v="plays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.125"/>
    <n v="30"/>
    <x v="1"/>
    <s v="plays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.0137499999999999"/>
    <n v="142.28070175438597"/>
    <x v="1"/>
    <s v="plays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.0125"/>
    <n v="24.545454545454547"/>
    <x v="1"/>
    <s v="plays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.4638888888888888"/>
    <n v="292.77777777777777"/>
    <x v="1"/>
    <s v="plays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.1679999999999999"/>
    <n v="44.92307692307692"/>
    <x v="1"/>
    <s v="plays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.0626666666666666"/>
    <n v="23.10144927536232"/>
    <x v="1"/>
    <s v="plays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.0451999999999999"/>
    <n v="80.400000000000006"/>
    <x v="1"/>
    <s v="plays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"/>
    <n v="72.289156626506028"/>
    <x v="1"/>
    <s v="plays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.0457142857142858"/>
    <n v="32.972972972972975"/>
    <x v="1"/>
    <s v="plays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.3862051149573753"/>
    <n v="116.65217391304348"/>
    <x v="1"/>
    <s v="plays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.0032000000000001"/>
    <n v="79.61904761904762"/>
    <x v="1"/>
    <s v="plays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"/>
    <n v="27.777777777777779"/>
    <x v="1"/>
    <s v="plays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.1020000000000001"/>
    <n v="81.029411764705884"/>
    <x v="1"/>
    <s v="plays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.0218"/>
    <n v="136.84821428571428"/>
    <x v="1"/>
    <s v="plays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.0435000000000001"/>
    <n v="177.61702127659575"/>
    <x v="1"/>
    <s v="plays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.3816666666666666"/>
    <n v="109.07894736842105"/>
    <x v="1"/>
    <s v="plays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"/>
    <n v="119.64285714285714"/>
    <x v="1"/>
    <s v="plays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.0166666666666666"/>
    <n v="78.205128205128204"/>
    <x v="1"/>
    <s v="plays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.7142857142857142"/>
    <n v="52.173913043478258"/>
    <x v="1"/>
    <s v="plays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.0144444444444445"/>
    <n v="114.125"/>
    <x v="1"/>
    <s v="plays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.3"/>
    <n v="50"/>
    <x v="1"/>
    <s v="plays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.1000000000000001"/>
    <n v="91.666666666666671"/>
    <x v="1"/>
    <s v="plays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.1944999999999999"/>
    <n v="108.59090909090909"/>
    <x v="1"/>
    <s v="plays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.002909090909091"/>
    <n v="69.822784810126578"/>
    <x v="1"/>
    <s v="plays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.534"/>
    <n v="109.57142857142857"/>
    <x v="1"/>
    <s v="plays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.0442857142857143"/>
    <n v="71.666666666666671"/>
    <x v="1"/>
    <s v="plays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.0109999999999999"/>
    <n v="93.611111111111114"/>
    <x v="1"/>
    <s v="plays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.0751999999999999"/>
    <n v="76.8"/>
    <x v="1"/>
    <s v="plays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.15"/>
    <n v="35.795454545454547"/>
    <x v="1"/>
    <s v="plays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.0193333333333334"/>
    <n v="55.6"/>
    <x v="1"/>
    <s v="plays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.2628571428571429"/>
    <n v="147.33333333333334"/>
    <x v="1"/>
    <s v="plays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.014"/>
    <n v="56.333333333333336"/>
    <x v="1"/>
    <s v="plays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.01"/>
    <n v="96.19047619047619"/>
    <x v="1"/>
    <s v="plays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.0299"/>
    <n v="63.574074074074076"/>
    <x v="1"/>
    <s v="plays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.0625"/>
    <n v="184.78260869565219"/>
    <x v="1"/>
    <s v="plays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.0137777777777779"/>
    <n v="126.72222222222223"/>
    <x v="1"/>
    <s v="plays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.1346000000000001"/>
    <n v="83.42647058823529"/>
    <x v="1"/>
    <s v="plays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.1800000000000002"/>
    <n v="54.5"/>
    <x v="1"/>
    <s v="plays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.0141935483870967"/>
    <n v="302.30769230769232"/>
    <x v="1"/>
    <s v="plays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.0593333333333332"/>
    <n v="44.138888888888886"/>
    <x v="1"/>
    <s v="plays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.04"/>
    <n v="866.66666666666663"/>
    <x v="1"/>
    <s v="plays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.21"/>
    <n v="61.388888888888886"/>
    <x v="1"/>
    <s v="plays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.1866666666666668"/>
    <n v="29.666666666666668"/>
    <x v="1"/>
    <s v="plays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.046"/>
    <n v="45.478260869565219"/>
    <x v="1"/>
    <s v="plays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.0389999999999999"/>
    <n v="96.203703703703709"/>
    <x v="1"/>
    <s v="plays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.1773333333333333"/>
    <n v="67.92307692307692"/>
    <x v="1"/>
    <s v="plays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.385"/>
    <n v="30.777777777777779"/>
    <x v="1"/>
    <s v="plays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.0349999999999999"/>
    <n v="38.333333333333336"/>
    <x v="1"/>
    <s v="plays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.0024999999999999"/>
    <n v="66.833333333333329"/>
    <x v="1"/>
    <s v="plays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.0657142857142856"/>
    <n v="71.730769230769226"/>
    <x v="1"/>
    <s v="plays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"/>
    <n v="176.47058823529412"/>
    <x v="1"/>
    <s v="plays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.0001249999999999"/>
    <n v="421.10526315789474"/>
    <x v="1"/>
    <s v="plays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.0105"/>
    <n v="104.98701298701299"/>
    <x v="1"/>
    <s v="plays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.0763636363636364"/>
    <n v="28.19047619047619"/>
    <x v="1"/>
    <s v="plays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.0365"/>
    <n v="54.55263157894737"/>
    <x v="1"/>
    <s v="plays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.0443333333333333"/>
    <n v="111.89285714285714"/>
    <x v="1"/>
    <s v="plays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.0225"/>
    <n v="85.208333333333329"/>
    <x v="1"/>
    <s v="plays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.0074285714285713"/>
    <n v="76.652173913043484"/>
    <x v="1"/>
    <s v="plays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.1171428571428572"/>
    <n v="65.166666666666671"/>
    <x v="1"/>
    <s v="plays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.0001100000000001"/>
    <n v="93.760312499999998"/>
    <x v="1"/>
    <s v="plays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"/>
    <n v="133.33333333333334"/>
    <x v="1"/>
    <s v="plays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.05"/>
    <n v="51.219512195121951"/>
    <x v="1"/>
    <s v="plays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.1686666666666667"/>
    <n v="100.17142857142858"/>
    <x v="1"/>
    <s v="plays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.038"/>
    <n v="34.6"/>
    <x v="1"/>
    <s v="plays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.145"/>
    <n v="184.67741935483872"/>
    <x v="1"/>
    <s v="plays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.024"/>
    <n v="69.818181818181813"/>
    <x v="1"/>
    <s v="plays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.23"/>
    <n v="61.944444444444443"/>
    <x v="1"/>
    <s v="plays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"/>
    <n v="41.666666666666664"/>
    <x v="1"/>
    <s v="plays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.0580000000000001"/>
    <n v="36.06818181818182"/>
    <x v="1"/>
    <s v="plays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.4236363636363636"/>
    <n v="29"/>
    <x v="1"/>
    <s v="plays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.84"/>
    <n v="24.210526315789473"/>
    <x v="1"/>
    <s v="plays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.0433333333333332"/>
    <n v="55.892857142857146"/>
    <x v="1"/>
    <s v="plays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.1200000000000001"/>
    <n v="11.666666666666666"/>
    <x v="1"/>
    <s v="plays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.1107499999999999"/>
    <n v="68.353846153846149"/>
    <x v="1"/>
    <s v="plays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.0375000000000001"/>
    <n v="27.065217391304348"/>
    <x v="1"/>
    <s v="plays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.0041"/>
    <n v="118.12941176470588"/>
    <x v="1"/>
    <s v="plays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.0186206896551724"/>
    <n v="44.757575757575758"/>
    <x v="1"/>
    <s v="plays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.0976666666666666"/>
    <n v="99.787878787878782"/>
    <x v="1"/>
    <s v="plays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"/>
    <n v="117.64705882352941"/>
    <x v="1"/>
    <s v="plays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.22"/>
    <n v="203.33333333333334"/>
    <x v="1"/>
    <s v="plays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.3757142857142857"/>
    <n v="28.323529411764707"/>
    <x v="1"/>
    <s v="plays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.0031000000000001"/>
    <n v="110.23076923076923"/>
    <x v="1"/>
    <s v="plays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.071"/>
    <n v="31.970149253731343"/>
    <x v="1"/>
    <s v="plays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.11"/>
    <n v="58.611111111111114"/>
    <x v="1"/>
    <s v="plays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.236"/>
    <n v="29.428571428571427"/>
    <x v="1"/>
    <s v="plays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.085"/>
    <n v="81.375"/>
    <x v="1"/>
    <s v="plays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.0356666666666667"/>
    <n v="199.16666666666666"/>
    <x v="1"/>
    <s v="plays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"/>
    <n v="115.38461538461539"/>
    <x v="1"/>
    <s v="plays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.3"/>
    <n v="46.428571428571431"/>
    <x v="1"/>
    <s v="plays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.0349999999999999"/>
    <n v="70.568181818181813"/>
    <x v="1"/>
    <s v="plays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"/>
    <n v="22.222222222222221"/>
    <x v="1"/>
    <s v="plays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.196"/>
    <n v="159.46666666666667"/>
    <x v="1"/>
    <s v="plays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.0000058823529412"/>
    <n v="37.777999999999999"/>
    <x v="1"/>
    <s v="plays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.00875"/>
    <n v="72.053571428571431"/>
    <x v="1"/>
    <s v="plays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.0654545454545454"/>
    <n v="63.695652173913047"/>
    <x v="1"/>
    <s v="plays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.38"/>
    <n v="28.411764705882351"/>
    <x v="1"/>
    <s v="plays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.0115000000000001"/>
    <n v="103.21428571428571"/>
    <x v="1"/>
    <s v="plays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.091"/>
    <n v="71.152173913043484"/>
    <x v="1"/>
    <s v="plays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.4"/>
    <n v="35"/>
    <x v="1"/>
    <s v="plays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.0358333333333334"/>
    <n v="81.776315789473685"/>
    <x v="1"/>
    <s v="plays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.0297033333333332"/>
    <n v="297.02980769230766"/>
    <x v="1"/>
    <s v="plays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.0813333333333333"/>
    <n v="46.609195402298852"/>
    <x v="1"/>
    <s v="plays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"/>
    <n v="51.724137931034484"/>
    <x v="1"/>
    <s v="plays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.0275000000000001"/>
    <n v="40.294117647058826"/>
    <x v="1"/>
    <s v="plays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.3"/>
    <n v="16.25"/>
    <x v="1"/>
    <s v="plays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.0854949999999999"/>
    <n v="30.152638888888887"/>
    <x v="1"/>
    <s v="plays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"/>
    <n v="95.238095238095241"/>
    <x v="1"/>
    <s v="plays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.0965"/>
    <n v="52.214285714285715"/>
    <x v="1"/>
    <s v="plays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.0026315789473683"/>
    <n v="134.1549295774648"/>
    <x v="1"/>
    <s v="plays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.0555000000000001"/>
    <n v="62.827380952380949"/>
    <x v="1"/>
    <s v="plays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.1200000000000001"/>
    <n v="58.94736842105263"/>
    <x v="1"/>
    <s v="plays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.0589999999999999"/>
    <n v="143.1081081081081"/>
    <x v="1"/>
    <s v="plays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.01"/>
    <n v="84.166666666666671"/>
    <x v="1"/>
    <s v="plays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.042"/>
    <n v="186.07142857142858"/>
    <x v="1"/>
    <s v="plays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.3467833333333334"/>
    <n v="89.785555555555561"/>
    <x v="1"/>
    <s v="plays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.052184"/>
    <n v="64.157560975609755"/>
    <x v="1"/>
    <s v="plays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.026"/>
    <n v="59.651162790697676"/>
    <x v="1"/>
    <s v="plays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"/>
    <n v="31.25"/>
    <x v="1"/>
    <s v="plays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.855"/>
    <n v="41.222222222222221"/>
    <x v="1"/>
    <s v="plays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.89"/>
    <n v="43.35"/>
    <x v="1"/>
    <s v="plays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"/>
    <n v="64.516129032258064"/>
    <x v="1"/>
    <s v="plays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.0820000000000001"/>
    <n v="43.28"/>
    <x v="1"/>
    <s v="plays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.0780000000000001"/>
    <n v="77"/>
    <x v="1"/>
    <s v="plays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.0976190476190477"/>
    <n v="51.222222222222221"/>
    <x v="1"/>
    <s v="plays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.70625"/>
    <n v="68.25"/>
    <x v="1"/>
    <s v="plays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.52"/>
    <n v="19.487179487179485"/>
    <x v="1"/>
    <s v="plays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.0123076923076924"/>
    <n v="41.125"/>
    <x v="1"/>
    <s v="plays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.532"/>
    <n v="41.405405405405403"/>
    <x v="1"/>
    <s v="plays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.2833333333333334"/>
    <n v="27.5"/>
    <x v="1"/>
    <s v="plays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.0071428571428571"/>
    <n v="33.571428571428569"/>
    <x v="1"/>
    <s v="plays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.0065"/>
    <n v="145.86956521739131"/>
    <x v="1"/>
    <s v="plays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.913"/>
    <n v="358.6875"/>
    <x v="1"/>
    <s v="plays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.4019999999999999"/>
    <n v="50.981818181818184"/>
    <x v="1"/>
    <s v="plays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.2433537832310839"/>
    <n v="45.037037037037038"/>
    <x v="1"/>
    <s v="plays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.262"/>
    <n v="17.527777777777779"/>
    <x v="1"/>
    <s v="plays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.9"/>
    <n v="50"/>
    <x v="1"/>
    <s v="plays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.39"/>
    <n v="57.916666666666664"/>
    <x v="1"/>
    <s v="plays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.02"/>
    <n v="29.705882352941178"/>
    <x v="1"/>
    <s v="plays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.0338000000000001"/>
    <n v="90.684210526315795"/>
    <x v="1"/>
    <s v="plays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.023236"/>
    <n v="55.012688172043013"/>
    <x v="1"/>
    <s v="plays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.03"/>
    <n v="57.222222222222221"/>
    <x v="1"/>
    <s v="plays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.2714285714285714"/>
    <n v="72.950819672131146"/>
    <x v="1"/>
    <s v="plays"/>
    <d v="2016-04-19T17:27:30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.01"/>
    <n v="64.468085106382972"/>
    <x v="1"/>
    <s v="plays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.2178"/>
    <n v="716.35294117647061"/>
    <x v="1"/>
    <s v="plays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.1339285714285714"/>
    <n v="50.396825396825399"/>
    <x v="1"/>
    <s v="plays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.5"/>
    <n v="41.666666666666664"/>
    <x v="1"/>
    <s v="plays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.1459999999999999"/>
    <n v="35.766666666666666"/>
    <x v="1"/>
    <s v="plays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.0205"/>
    <n v="88.739130434782609"/>
    <x v="1"/>
    <s v="plays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"/>
    <n v="148.4848484848485"/>
    <x v="1"/>
    <s v="plays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.01"/>
    <n v="51.794871794871796"/>
    <x v="1"/>
    <s v="plays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.1333333333333333"/>
    <n v="20"/>
    <x v="1"/>
    <s v="plays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.04"/>
    <n v="52"/>
    <x v="1"/>
    <s v="plays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.1533333333333333"/>
    <n v="53.230769230769234"/>
    <x v="1"/>
    <s v="plays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.1285000000000001"/>
    <n v="39.596491228070178"/>
    <x v="1"/>
    <s v="plays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.2786666666666666"/>
    <n v="34.25"/>
    <x v="1"/>
    <s v="plays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.4266666666666667"/>
    <n v="164.61538461538461"/>
    <x v="1"/>
    <s v="plays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.1879999999999999"/>
    <n v="125.05263157894737"/>
    <x v="1"/>
    <s v="plays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.3833333333333333"/>
    <n v="51.875"/>
    <x v="1"/>
    <s v="plays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.599402985074627"/>
    <n v="40.285714285714285"/>
    <x v="1"/>
    <s v="plays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.1424000000000001"/>
    <n v="64.909090909090907"/>
    <x v="1"/>
    <s v="plays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.0060606060606061"/>
    <n v="55.333333333333336"/>
    <x v="1"/>
    <s v="plays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.552"/>
    <n v="83.142857142857139"/>
    <x v="1"/>
    <s v="plays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.2775000000000001"/>
    <n v="38.712121212121211"/>
    <x v="1"/>
    <s v="plays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.212"/>
    <n v="125.37931034482759"/>
    <x v="1"/>
    <s v="plays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.127"/>
    <n v="78.263888888888886"/>
    <x v="1"/>
    <s v="plays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.2749999999999999"/>
    <n v="47.222222222222221"/>
    <x v="1"/>
    <s v="plays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.5820000000000001"/>
    <n v="79.099999999999994"/>
    <x v="1"/>
    <s v="plays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.0526894736842105"/>
    <n v="114.29199999999999"/>
    <x v="1"/>
    <s v="plays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"/>
    <n v="51.724137931034484"/>
    <x v="1"/>
    <s v="plays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"/>
    <n v="30.76923076923077"/>
    <x v="1"/>
    <s v="plays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.0686"/>
    <n v="74.208333333333329"/>
    <x v="1"/>
    <s v="plays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.244"/>
    <n v="47.846153846153847"/>
    <x v="1"/>
    <s v="plays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.0870406189555126"/>
    <n v="34.408163265306122"/>
    <x v="1"/>
    <s v="plays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.0242424242424242"/>
    <n v="40.238095238095241"/>
    <x v="1"/>
    <s v="plays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.0549999999999999"/>
    <n v="60.285714285714285"/>
    <x v="1"/>
    <s v="plays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.0629999999999999"/>
    <n v="25.30952380952381"/>
    <x v="1"/>
    <s v="plays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.0066666666666666"/>
    <n v="35.952380952380949"/>
    <x v="1"/>
    <s v="plays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.054"/>
    <n v="136"/>
    <x v="1"/>
    <s v="plays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.0755999999999999"/>
    <n v="70.763157894736835"/>
    <x v="1"/>
    <s v="plays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"/>
    <n v="125"/>
    <x v="1"/>
    <s v="plays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.0376000000000001"/>
    <n v="66.512820512820511"/>
    <x v="1"/>
    <s v="plays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.0149999999999999"/>
    <n v="105"/>
    <x v="1"/>
    <s v="plays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.044"/>
    <n v="145"/>
    <x v="1"/>
    <s v="plays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.8"/>
    <n v="12"/>
    <x v="1"/>
    <s v="plays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.0633333333333332"/>
    <n v="96.666666666666671"/>
    <x v="1"/>
    <s v="plays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.0055555555555555"/>
    <n v="60.333333333333336"/>
    <x v="1"/>
    <s v="plays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.012"/>
    <n v="79.89473684210526"/>
    <x v="1"/>
    <s v="plays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"/>
    <n v="58.823529411764703"/>
    <x v="1"/>
    <s v="plays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.1839285714285714"/>
    <n v="75.340909090909093"/>
    <x v="1"/>
    <s v="plays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.1000000000000001"/>
    <n v="55"/>
    <x v="1"/>
    <s v="plays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.0266666666666666"/>
    <n v="66.956521739130437"/>
    <x v="1"/>
    <s v="plays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"/>
    <n v="227.27272727272728"/>
    <x v="1"/>
    <s v="plays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"/>
    <n v="307.69230769230768"/>
    <x v="1"/>
    <s v="plays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.10046"/>
    <n v="50.020909090909093"/>
    <x v="1"/>
    <s v="plays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.0135000000000001"/>
    <n v="72.392857142857139"/>
    <x v="1"/>
    <s v="plays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.0075000000000001"/>
    <n v="95.952380952380949"/>
    <x v="1"/>
    <s v="plays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.6942857142857144"/>
    <n v="45.615384615384613"/>
    <x v="1"/>
    <s v="plays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"/>
    <n v="41.029411764705884"/>
    <x v="1"/>
    <s v="plays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.1365000000000001"/>
    <n v="56.825000000000003"/>
    <x v="1"/>
    <s v="plays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.0156000000000001"/>
    <n v="137.24324324324326"/>
    <x v="1"/>
    <s v="plays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.06"/>
    <n v="75.714285714285708"/>
    <x v="1"/>
    <s v="plays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.02"/>
    <n v="99"/>
    <x v="1"/>
    <s v="plays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.1691666666666667"/>
    <n v="81.569767441860463"/>
    <x v="1"/>
    <s v="plays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.0115151515151515"/>
    <n v="45.108108108108105"/>
    <x v="1"/>
    <s v="plays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.32"/>
    <n v="36.666666666666664"/>
    <x v="1"/>
    <s v="plays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"/>
    <n v="125"/>
    <x v="1"/>
    <s v="plays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.28"/>
    <n v="49.230769230769234"/>
    <x v="1"/>
    <s v="plays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.1895833333333334"/>
    <n v="42.296296296296298"/>
    <x v="1"/>
    <s v="plays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.262"/>
    <n v="78.875"/>
    <x v="1"/>
    <s v="plays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.5620000000000001"/>
    <n v="38.284313725490193"/>
    <x v="1"/>
    <s v="plays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.0315000000000001"/>
    <n v="44.847826086956523"/>
    <x v="1"/>
    <s v="plays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.5333333333333334"/>
    <n v="13.529411764705882"/>
    <x v="1"/>
    <s v="plays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.8044444444444445"/>
    <n v="43.5"/>
    <x v="1"/>
    <s v="plays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.2845"/>
    <n v="30.951807228915662"/>
    <x v="1"/>
    <s v="plays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.1966666666666668"/>
    <n v="55.230769230769234"/>
    <x v="1"/>
    <s v="plays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.23"/>
    <n v="46.125"/>
    <x v="1"/>
    <s v="plays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.05"/>
    <n v="39.375"/>
    <x v="1"/>
    <s v="plays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.0223636363636364"/>
    <n v="66.152941176470591"/>
    <x v="1"/>
    <s v="plays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.0466666666666666"/>
    <n v="54.137931034482762"/>
    <x v="1"/>
    <s v="plays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"/>
    <n v="104.16666666666667"/>
    <x v="1"/>
    <s v="plays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.004"/>
    <n v="31.375"/>
    <x v="1"/>
    <s v="plays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.0227272727272727"/>
    <n v="59.210526315789473"/>
    <x v="1"/>
    <s v="plays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.1440928571428572"/>
    <n v="119.17633928571429"/>
    <x v="1"/>
    <s v="plays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.019047619047619"/>
    <n v="164.61538461538461"/>
    <x v="1"/>
    <s v="plays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.02"/>
    <n v="24.285714285714285"/>
    <x v="1"/>
    <s v="plays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.048"/>
    <n v="40.9375"/>
    <x v="1"/>
    <s v="plays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.0183333333333333"/>
    <n v="61.1"/>
    <x v="1"/>
    <s v="plays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"/>
    <n v="38.65"/>
    <x v="1"/>
    <s v="plays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.0627272727272727"/>
    <n v="56.20192307692308"/>
    <x v="1"/>
    <s v="plays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.1342219999999998"/>
    <n v="107.00207547169811"/>
    <x v="1"/>
    <s v="plays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"/>
    <n v="171.42857142857142"/>
    <x v="1"/>
    <s v="plays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.0045454545454546"/>
    <n v="110.5"/>
    <x v="1"/>
    <s v="plays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.0003599999999999"/>
    <n v="179.27598566308242"/>
    <x v="1"/>
    <s v="plays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.44"/>
    <n v="22.90909090909091"/>
    <x v="1"/>
    <s v="plays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.0349999999999999"/>
    <n v="43.125"/>
    <x v="1"/>
    <s v="plays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.0843750000000001"/>
    <n v="46.891891891891895"/>
    <x v="1"/>
    <s v="plays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.024"/>
    <n v="47.407407407407405"/>
    <x v="1"/>
    <s v="plays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.4888888888888889"/>
    <n v="15.129032258064516"/>
    <x v="1"/>
    <s v="plays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.0549000000000002"/>
    <n v="21.098000000000003"/>
    <x v="1"/>
    <s v="plays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.0049999999999999"/>
    <n v="59.117647058823529"/>
    <x v="1"/>
    <s v="plays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.3055555555555556"/>
    <n v="97.916666666666671"/>
    <x v="1"/>
    <s v="plays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.0475000000000001"/>
    <n v="55.131578947368418"/>
    <x v="1"/>
    <s v="plays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.0880000000000001"/>
    <n v="26.536585365853657"/>
    <x v="1"/>
    <s v="plays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.1100000000000001"/>
    <n v="58.421052631578945"/>
    <x v="1"/>
    <s v="plays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.0047999999999999"/>
    <n v="122.53658536585365"/>
    <x v="1"/>
    <s v="plays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.1435"/>
    <n v="87.961538461538467"/>
    <x v="1"/>
    <s v="plays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.2206666666666666"/>
    <n v="73.239999999999995"/>
    <x v="1"/>
    <s v="plays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"/>
    <n v="55.555555555555557"/>
    <x v="1"/>
    <s v="plays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.028"/>
    <n v="39.53846153846154"/>
    <x v="1"/>
    <s v="plays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.0612068965517241"/>
    <n v="136.77777777777777"/>
    <x v="1"/>
    <s v="plays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.0133000000000001"/>
    <n v="99.343137254901961"/>
    <x v="1"/>
    <s v="plays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"/>
    <n v="20"/>
    <x v="1"/>
    <s v="plays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.3"/>
    <n v="28.888888888888889"/>
    <x v="1"/>
    <s v="plays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.0001333333333333"/>
    <n v="40.545945945945945"/>
    <x v="1"/>
    <s v="plays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"/>
    <n v="35.714285714285715"/>
    <x v="1"/>
    <s v="plays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.1388888888888888"/>
    <n v="37.962962962962962"/>
    <x v="1"/>
    <s v="plays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"/>
    <n v="33.333333333333336"/>
    <x v="1"/>
    <s v="plays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.87"/>
    <n v="58.571428571428569"/>
    <x v="1"/>
    <s v="plays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.085"/>
    <n v="135.625"/>
    <x v="1"/>
    <s v="plays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.155"/>
    <n v="30.9375"/>
    <x v="1"/>
    <s v="plays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.1911764705882353"/>
    <n v="176.08695652173913"/>
    <x v="1"/>
    <s v="plays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.0942666666666667"/>
    <n v="151.9814814814815"/>
    <x v="1"/>
    <s v="plays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.266"/>
    <n v="22.607142857142858"/>
    <x v="1"/>
    <s v="plays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.0049999999999999"/>
    <n v="18.272727272727273"/>
    <x v="1"/>
    <s v="plays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.2749999999999999"/>
    <n v="82.258064516129039"/>
    <x v="1"/>
    <s v="plays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.0005999999999999"/>
    <n v="68.534246575342465"/>
    <x v="1"/>
    <s v="plays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.75"/>
    <n v="68.055555555555557"/>
    <x v="1"/>
    <s v="plays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.2725"/>
    <n v="72.714285714285708"/>
    <x v="1"/>
    <s v="plays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.1063333333333334"/>
    <n v="77.186046511627907"/>
    <x v="1"/>
    <s v="plays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.2593749999999999"/>
    <n v="55.972222222222221"/>
    <x v="1"/>
    <s v="plays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.1850000000000001"/>
    <n v="49.693548387096776"/>
    <x v="1"/>
    <s v="plays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.0772727272727274"/>
    <n v="79"/>
    <x v="1"/>
    <s v="plays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.026"/>
    <n v="77.727272727272734"/>
    <x v="1"/>
    <s v="plays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.101"/>
    <n v="40.777777777777779"/>
    <x v="1"/>
    <s v="plays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.02"/>
    <n v="59.411764705882355"/>
    <x v="1"/>
    <s v="plays"/>
    <d v="2015-08-29T18:00:00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.3"/>
    <n v="3.25"/>
    <x v="1"/>
    <s v="plays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.0435000000000001"/>
    <n v="39.377358490566039"/>
    <x v="1"/>
    <s v="plays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.0004999999999999"/>
    <n v="81.673469387755105"/>
    <x v="1"/>
    <s v="plays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.7066666666666668"/>
    <n v="44.912280701754383"/>
    <x v="1"/>
    <s v="plays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.1283333333333334"/>
    <n v="49.05797101449275"/>
    <x v="1"/>
    <s v="plays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.84"/>
    <n v="30.666666666666668"/>
    <x v="1"/>
    <s v="plays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.3026666666666666"/>
    <n v="61.0625"/>
    <x v="1"/>
    <s v="plays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.0545454545454545"/>
    <n v="29"/>
    <x v="1"/>
    <s v="plays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"/>
    <n v="29.62962962962963"/>
    <x v="1"/>
    <s v="plays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.5331632653061225"/>
    <n v="143.0952380952381"/>
    <x v="1"/>
    <s v="plays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.623"/>
    <n v="52.354838709677416"/>
    <x v="1"/>
    <s v="plays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.36"/>
    <n v="66.666666666666671"/>
    <x v="1"/>
    <s v="plays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.444"/>
    <n v="126.66666666666667"/>
    <x v="1"/>
    <s v="plays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"/>
    <n v="62.5"/>
    <x v="1"/>
    <s v="plays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.008"/>
    <n v="35.492957746478872"/>
    <x v="1"/>
    <s v="plays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.0680000000000001"/>
    <n v="37.083333333333336"/>
    <x v="1"/>
    <s v="plays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.248"/>
    <n v="69.333333333333329"/>
    <x v="1"/>
    <s v="plays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.1891891891891893"/>
    <n v="17.254901960784313"/>
    <x v="1"/>
    <s v="plays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.01"/>
    <n v="36.071428571428569"/>
    <x v="1"/>
    <s v="plays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.1299999999999999"/>
    <n v="66.470588235294116"/>
    <x v="1"/>
    <s v="plays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.0519047619047619"/>
    <n v="56.065989847715734"/>
    <x v="1"/>
    <s v="plays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.0973333333333333"/>
    <n v="47.028571428571432"/>
    <x v="1"/>
    <s v="plays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.00099"/>
    <n v="47.666190476190479"/>
    <x v="1"/>
    <s v="plays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.2"/>
    <n v="88.235294117647058"/>
    <x v="1"/>
    <s v="plays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.0493333333333332"/>
    <n v="80.717948717948715"/>
    <x v="1"/>
    <s v="plays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.0266666666666666"/>
    <n v="39.487179487179489"/>
    <x v="1"/>
    <s v="plays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.0182500000000001"/>
    <n v="84.854166666666671"/>
    <x v="1"/>
    <s v="plays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"/>
    <n v="68.965517241379317"/>
    <x v="1"/>
    <s v="plays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s v="musical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1.9999999999999999E-6"/>
    <n v="1"/>
    <x v="1"/>
    <s v="musical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2E-4"/>
    <n v="1"/>
    <x v="1"/>
    <s v="musical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0.51023391812865493"/>
    <n v="147.88135593220338"/>
    <x v="1"/>
    <s v="musical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0.2"/>
    <n v="100"/>
    <x v="1"/>
    <s v="musical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0.35239999999999999"/>
    <n v="56.838709677419352"/>
    <x v="1"/>
    <s v="musical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66E-2"/>
    <n v="176.94444444444446"/>
    <x v="1"/>
    <s v="musical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0.36457142857142855"/>
    <n v="127.6"/>
    <x v="1"/>
    <s v="musical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s v="musical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0.30866666666666664"/>
    <n v="66.142857142857139"/>
    <x v="1"/>
    <s v="musical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6E-2"/>
    <n v="108"/>
    <x v="1"/>
    <s v="musical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3E-5"/>
    <n v="1"/>
    <x v="1"/>
    <s v="musical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E-2"/>
    <n v="18.333333333333332"/>
    <x v="1"/>
    <s v="musical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s v="musical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9E-2"/>
    <n v="7.5"/>
    <x v="1"/>
    <s v="musical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s v="musical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0.16420000000000001"/>
    <n v="68.416666666666671"/>
    <x v="1"/>
    <s v="musical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1E-3"/>
    <n v="1"/>
    <x v="1"/>
    <s v="musical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7E-2"/>
    <n v="60.125"/>
    <x v="1"/>
    <s v="musical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0.06"/>
    <n v="15"/>
    <x v="1"/>
    <s v="musical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.003825"/>
    <n v="550.04109589041093"/>
    <x v="1"/>
    <s v="plays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.04"/>
    <n v="97.5"/>
    <x v="1"/>
    <s v="plays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"/>
    <n v="29.411764705882351"/>
    <x v="1"/>
    <s v="plays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.04"/>
    <n v="57.777777777777779"/>
    <x v="1"/>
    <s v="plays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.5066666666666668"/>
    <n v="44.235294117647058"/>
    <x v="1"/>
    <s v="plays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.0049999999999999"/>
    <n v="60.909090909090907"/>
    <x v="1"/>
    <s v="plays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.744"/>
    <n v="68.84210526315789"/>
    <x v="1"/>
    <s v="plays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.1626000000000001"/>
    <n v="73.582278481012665"/>
    <x v="1"/>
    <s v="plays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.0582"/>
    <n v="115.02173913043478"/>
    <x v="1"/>
    <s v="plays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.1074999999999999"/>
    <n v="110.75"/>
    <x v="1"/>
    <s v="plays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.0066666666666666"/>
    <n v="75.5"/>
    <x v="1"/>
    <s v="plays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.0203333333333333"/>
    <n v="235.46153846153845"/>
    <x v="1"/>
    <s v="plays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"/>
    <n v="11.363636363636363"/>
    <x v="1"/>
    <s v="plays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.1100000000000001"/>
    <n v="92.5"/>
    <x v="1"/>
    <s v="plays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.0142500000000001"/>
    <n v="202.85"/>
    <x v="1"/>
    <s v="plays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.04"/>
    <n v="26"/>
    <x v="1"/>
    <s v="plays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.09375"/>
    <n v="46.05263157894737"/>
    <x v="1"/>
    <s v="plays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.1516129032258065"/>
    <n v="51"/>
    <x v="1"/>
    <s v="plays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"/>
    <n v="31.578947368421051"/>
    <x v="1"/>
    <s v="plays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.0317033333333334"/>
    <n v="53.363965517241382"/>
    <x v="1"/>
    <s v="plays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.0349999999999999"/>
    <n v="36.964285714285715"/>
    <x v="1"/>
    <s v="plays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.3819999999999999"/>
    <n v="81.294117647058826"/>
    <x v="1"/>
    <s v="plays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.0954545454545455"/>
    <n v="20.083333333333332"/>
    <x v="1"/>
    <s v="plays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.0085714285714287"/>
    <n v="88.25"/>
    <x v="1"/>
    <s v="plays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.0153333333333334"/>
    <n v="53.438596491228068"/>
    <x v="1"/>
    <s v="plays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.13625"/>
    <n v="39.868421052631582"/>
    <x v="1"/>
    <s v="plays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"/>
    <n v="145.16129032258064"/>
    <x v="1"/>
    <s v="plays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.4"/>
    <n v="23.333333333333332"/>
    <x v="1"/>
    <s v="plays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.2875000000000001"/>
    <n v="64.375"/>
    <x v="1"/>
    <s v="plays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.0290416666666666"/>
    <n v="62.052763819095475"/>
    <x v="1"/>
    <s v="plays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.0249999999999999"/>
    <n v="66.129032258064512"/>
    <x v="1"/>
    <s v="plays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.101"/>
    <n v="73.400000000000006"/>
    <x v="1"/>
    <s v="plays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.1276666666666666"/>
    <n v="99.5"/>
    <x v="1"/>
    <s v="plays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.119"/>
    <n v="62.166666666666664"/>
    <x v="1"/>
    <s v="plays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.3919999999999999"/>
    <n v="62.328358208955223"/>
    <x v="1"/>
    <s v="plays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.1085714285714285"/>
    <n v="58.787878787878789"/>
    <x v="1"/>
    <s v="plays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.3906666666666667"/>
    <n v="45.347826086956523"/>
    <x v="1"/>
    <s v="plays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.0569999999999999"/>
    <n v="41.944444444444443"/>
    <x v="1"/>
    <s v="plays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.0142857142857142"/>
    <n v="59.166666666666664"/>
    <x v="1"/>
    <s v="plays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.0024500000000001"/>
    <n v="200.49"/>
    <x v="1"/>
    <s v="plays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.0916666666666666"/>
    <n v="83.974358974358978"/>
    <x v="1"/>
    <s v="plays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.1833333333333333"/>
    <n v="57.258064516129032"/>
    <x v="1"/>
    <s v="plays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.2"/>
    <n v="58.064516129032256"/>
    <x v="1"/>
    <s v="plays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.2796000000000001"/>
    <n v="186.80291970802921"/>
    <x v="1"/>
    <s v="plays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.26"/>
    <n v="74.117647058823536"/>
    <x v="1"/>
    <s v="plays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.2912912912912913"/>
    <n v="30.714285714285715"/>
    <x v="1"/>
    <s v="plays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.0742857142857143"/>
    <n v="62.666666666666664"/>
    <x v="1"/>
    <s v="plays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.00125"/>
    <n v="121.36363636363636"/>
    <x v="1"/>
    <s v="plays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.55"/>
    <n v="39.743589743589745"/>
    <x v="1"/>
    <s v="plays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.08"/>
    <n v="72"/>
    <x v="1"/>
    <s v="plays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.1052"/>
    <n v="40.632352941176471"/>
    <x v="1"/>
    <s v="plays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.008"/>
    <n v="63"/>
    <x v="1"/>
    <s v="plays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.212"/>
    <n v="33.666666666666664"/>
    <x v="1"/>
    <s v="plays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.0033333333333334"/>
    <n v="38.589743589743591"/>
    <x v="1"/>
    <s v="plays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.0916666666666666"/>
    <n v="155.95238095238096"/>
    <x v="1"/>
    <s v="plays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.2342857142857142"/>
    <n v="43.2"/>
    <x v="1"/>
    <s v="plays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.3633666666666666"/>
    <n v="15.148518518518518"/>
    <x v="1"/>
    <s v="plays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.0346657233816767"/>
    <n v="83.571428571428569"/>
    <x v="1"/>
    <s v="plays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.2133333333333334"/>
    <n v="140"/>
    <x v="1"/>
    <s v="plays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.86"/>
    <n v="80.869565217391298"/>
    <x v="1"/>
    <s v="plays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"/>
    <n v="53.846153846153847"/>
    <x v="1"/>
    <s v="plays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.0825"/>
    <n v="30.928571428571427"/>
    <x v="1"/>
    <s v="plays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.4115384615384616"/>
    <n v="67.962962962962962"/>
    <x v="1"/>
    <s v="plays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.1399999999999999"/>
    <n v="27.142857142857142"/>
    <x v="1"/>
    <s v="plays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.5373333333333334"/>
    <n v="110.86538461538461"/>
    <x v="1"/>
    <s v="plays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.0149999999999999"/>
    <n v="106.84210526315789"/>
    <x v="1"/>
    <s v="plays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.0235000000000001"/>
    <n v="105.51546391752578"/>
    <x v="1"/>
    <s v="plays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.0257142857142858"/>
    <n v="132.96296296296296"/>
    <x v="1"/>
    <s v="plays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.5575000000000001"/>
    <n v="51.916666666666664"/>
    <x v="1"/>
    <s v="plays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.0075000000000001"/>
    <n v="310"/>
    <x v="1"/>
    <s v="plays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.3940000000000001"/>
    <n v="26.021739130434781"/>
    <x v="1"/>
    <s v="plays"/>
    <d v="2015-02-27T11:11:15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.1"/>
    <n v="105"/>
    <x v="1"/>
    <s v="plays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.0451515151515152"/>
    <n v="86.224999999999994"/>
    <x v="1"/>
    <s v="plays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.008"/>
    <n v="114.54545454545455"/>
    <x v="1"/>
    <s v="plays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.1120000000000001"/>
    <n v="47.657142857142858"/>
    <x v="1"/>
    <s v="plays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.0204444444444445"/>
    <n v="72.888888888888886"/>
    <x v="1"/>
    <s v="plays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.0254767441860466"/>
    <n v="49.545505617977533"/>
    <x v="1"/>
    <s v="plays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.27"/>
    <n v="25.4"/>
    <x v="1"/>
    <s v="plays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.3870588235294119"/>
    <n v="62.586956521739133"/>
    <x v="1"/>
    <s v="plays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.0075000000000001"/>
    <n v="61.060606060606062"/>
    <x v="1"/>
    <s v="plays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00000000000002E-2"/>
    <n v="60.064516129032256"/>
    <x v="1"/>
    <s v="plays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00000000000006E-2"/>
    <n v="72.400000000000006"/>
    <x v="1"/>
    <s v="plays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0.1"/>
    <n v="100"/>
    <x v="1"/>
    <s v="plays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0.11272727272727273"/>
    <n v="51.666666666666664"/>
    <x v="1"/>
    <s v="plays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0.15411764705882353"/>
    <n v="32.75"/>
    <x v="1"/>
    <s v="plays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e v="#DIV/0!"/>
    <x v="1"/>
    <s v="plays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0.28466666666666668"/>
    <n v="61"/>
    <x v="1"/>
    <s v="plays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0.13333333333333333"/>
    <n v="10"/>
    <x v="1"/>
    <s v="plays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6.6666666666666671E-3"/>
    <n v="10"/>
    <x v="1"/>
    <s v="plays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0.21428571428571427"/>
    <n v="37.5"/>
    <x v="1"/>
    <s v="plays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0.18"/>
    <n v="45"/>
    <x v="1"/>
    <s v="plays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0.20125000000000001"/>
    <n v="100.625"/>
    <x v="1"/>
    <s v="plays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0.17899999999999999"/>
    <n v="25.571428571428573"/>
    <x v="1"/>
    <s v="plays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e v="#DIV/0!"/>
    <x v="1"/>
    <s v="plays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0.02"/>
    <n v="25"/>
    <x v="1"/>
    <s v="plays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e v="#DIV/0!"/>
    <x v="1"/>
    <s v="plays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e v="#DIV/0!"/>
    <x v="1"/>
    <s v="plays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0.1"/>
    <n v="10"/>
    <x v="1"/>
    <s v="plays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E-2"/>
    <n v="202"/>
    <x v="1"/>
    <s v="plays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0.01"/>
    <n v="25"/>
    <x v="1"/>
    <s v="plays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.0351999999999999"/>
    <n v="99.538461538461533"/>
    <x v="1"/>
    <s v="musical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.05"/>
    <n v="75"/>
    <x v="1"/>
    <s v="musical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.0044999999999999"/>
    <n v="215.25"/>
    <x v="1"/>
    <s v="musical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.3260000000000001"/>
    <n v="120.54545454545455"/>
    <x v="1"/>
    <s v="musical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.1299999999999999"/>
    <n v="37.666666666666664"/>
    <x v="1"/>
    <s v="musical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.0334000000000001"/>
    <n v="172.23333333333332"/>
    <x v="1"/>
    <s v="musical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.2"/>
    <n v="111.11111111111111"/>
    <x v="1"/>
    <s v="musical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.2963636363636364"/>
    <n v="25.464285714285715"/>
    <x v="1"/>
    <s v="musical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.0111111111111111"/>
    <n v="267.64705882352939"/>
    <x v="1"/>
    <s v="musical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.0851428571428572"/>
    <n v="75.959999999999994"/>
    <x v="1"/>
    <s v="musical"/>
    <d v="2014-12-01T14:25:15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.0233333333333334"/>
    <n v="59.03846153846154"/>
    <x v="1"/>
    <s v="musical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.1024425000000002"/>
    <n v="50.111022727272733"/>
    <x v="1"/>
    <s v="musical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.010154"/>
    <n v="55.502967032967035"/>
    <x v="1"/>
    <s v="musical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"/>
    <n v="166.66666666666666"/>
    <x v="1"/>
    <s v="musical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.0624"/>
    <n v="47.428571428571431"/>
    <x v="1"/>
    <s v="musical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"/>
    <n v="64.935064935064929"/>
    <x v="1"/>
    <s v="musical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"/>
    <n v="55.555555555555557"/>
    <x v="1"/>
    <s v="musical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.1345714285714286"/>
    <n v="74.224299065420567"/>
    <x v="1"/>
    <s v="musical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.0265010000000001"/>
    <n v="106.9271875"/>
    <x v="1"/>
    <s v="musical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.1675"/>
    <n v="41.696428571428569"/>
    <x v="1"/>
    <s v="musical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.0765274999999999"/>
    <n v="74.243275862068955"/>
    <x v="1"/>
    <s v="musical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"/>
    <n v="73.333333333333329"/>
    <x v="1"/>
    <s v="musical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"/>
    <n v="100"/>
    <x v="1"/>
    <s v="musical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.46"/>
    <n v="38.421052631578945"/>
    <x v="1"/>
    <s v="musical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.1020000000000001"/>
    <n v="166.96969696969697"/>
    <x v="1"/>
    <s v="musical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.0820000000000001"/>
    <n v="94.912280701754383"/>
    <x v="1"/>
    <s v="musical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"/>
    <n v="100"/>
    <x v="1"/>
    <s v="musical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.0024999999999999"/>
    <n v="143.21428571428572"/>
    <x v="1"/>
    <s v="musical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.0671250000000001"/>
    <n v="90.819148936170208"/>
    <x v="1"/>
    <s v="musical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.4319999999999999"/>
    <n v="48.542372881355931"/>
    <x v="1"/>
    <s v="musical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.0504166666666668"/>
    <n v="70.027777777777771"/>
    <x v="1"/>
    <s v="musical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.0398000000000001"/>
    <n v="135.62608695652173"/>
    <x v="1"/>
    <s v="musical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.2"/>
    <n v="100"/>
    <x v="1"/>
    <s v="musical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.0966666666666667"/>
    <n v="94.90384615384616"/>
    <x v="1"/>
    <s v="musical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.0175000000000001"/>
    <n v="75.370370370370367"/>
    <x v="1"/>
    <s v="musical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.2891666666666666"/>
    <n v="64.458333333333329"/>
    <x v="1"/>
    <s v="musical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.1499999999999999"/>
    <n v="115"/>
    <x v="1"/>
    <s v="musical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.5075000000000001"/>
    <n v="100.5"/>
    <x v="1"/>
    <s v="musical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.1096666666666666"/>
    <n v="93.774647887323937"/>
    <x v="1"/>
    <s v="musical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.0028571428571429"/>
    <n v="35.1"/>
    <x v="1"/>
    <s v="musical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6.6666666666666671E-3"/>
    <n v="500"/>
    <x v="1"/>
    <s v="musical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E-2"/>
    <n v="29"/>
    <x v="1"/>
    <s v="musical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s v="musical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s v="musical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2.8E-3"/>
    <n v="17.5"/>
    <x v="1"/>
    <s v="musical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0.59657142857142853"/>
    <n v="174"/>
    <x v="1"/>
    <s v="musical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0.01"/>
    <n v="50"/>
    <x v="1"/>
    <s v="musical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6E-2"/>
    <n v="5"/>
    <x v="1"/>
    <s v="musical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7E-5"/>
    <n v="1"/>
    <x v="1"/>
    <s v="musical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0.89666666666666661"/>
    <n v="145.40540540540542"/>
    <x v="1"/>
    <s v="musical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3E-2"/>
    <n v="205"/>
    <x v="1"/>
    <s v="musical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2E-2"/>
    <n v="100.5"/>
    <x v="1"/>
    <s v="musical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4E-2"/>
    <n v="55.0625"/>
    <x v="1"/>
    <s v="musical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199999999999998E-2"/>
    <n v="47.333333333333336"/>
    <x v="1"/>
    <s v="musical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s v="musical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0.19650000000000001"/>
    <n v="58.95"/>
    <x v="1"/>
    <s v="musical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s v="musical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.0000000000000002E-5"/>
    <n v="1.5"/>
    <x v="1"/>
    <s v="musical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4E-4"/>
    <n v="5"/>
    <x v="1"/>
    <s v="musical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0.30333333333333334"/>
    <n v="50.555555555555557"/>
    <x v="1"/>
    <s v="musical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"/>
    <n v="41.666666666666664"/>
    <x v="1"/>
    <s v="plays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.0125"/>
    <n v="53.289473684210527"/>
    <x v="1"/>
    <s v="plays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.2173333333333334"/>
    <n v="70.230769230769226"/>
    <x v="1"/>
    <s v="plays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.3"/>
    <n v="43.421052631578945"/>
    <x v="1"/>
    <s v="plays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.0954999999999999"/>
    <n v="199.18181818181819"/>
    <x v="1"/>
    <s v="plays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.0095190476190474"/>
    <n v="78.518148148148143"/>
    <x v="1"/>
    <s v="plays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.4013333333333333"/>
    <n v="61.823529411764703"/>
    <x v="1"/>
    <s v="plays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.0000100000000001"/>
    <n v="50.000500000000002"/>
    <x v="1"/>
    <s v="plays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.19238"/>
    <n v="48.339729729729726"/>
    <x v="1"/>
    <s v="plays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.0725"/>
    <n v="107.25"/>
    <x v="1"/>
    <s v="plays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.2799999999999998"/>
    <n v="57"/>
    <x v="1"/>
    <s v="plays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.0640000000000001"/>
    <n v="40.92307692307692"/>
    <x v="1"/>
    <s v="plays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.4333333333333333"/>
    <n v="21.5"/>
    <x v="1"/>
    <s v="plays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.0454285714285714"/>
    <n v="79.543478260869563"/>
    <x v="1"/>
    <s v="plays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.1002000000000001"/>
    <n v="72.381578947368425"/>
    <x v="1"/>
    <s v="plays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.06"/>
    <n v="64.634146341463421"/>
    <x v="1"/>
    <s v="plays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.08"/>
    <n v="38.571428571428569"/>
    <x v="1"/>
    <s v="plays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.0542"/>
    <n v="107.57142857142857"/>
    <x v="1"/>
    <s v="plays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.1916666666666667"/>
    <n v="27.5"/>
    <x v="1"/>
    <s v="plays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.5266666666666666"/>
    <n v="70.461538461538467"/>
    <x v="1"/>
    <s v="plays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"/>
    <n v="178.57142857142858"/>
    <x v="1"/>
    <s v="plays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.002"/>
    <n v="62.625"/>
    <x v="1"/>
    <s v="plays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.25"/>
    <n v="75"/>
    <x v="1"/>
    <s v="plays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.0602199999999999"/>
    <n v="58.901111111111113"/>
    <x v="1"/>
    <s v="plays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.0466666666666666"/>
    <n v="139.55555555555554"/>
    <x v="1"/>
    <s v="plays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.1666666666666667"/>
    <n v="70"/>
    <x v="1"/>
    <s v="plays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.0903333333333334"/>
    <n v="57.385964912280699"/>
    <x v="1"/>
    <s v="plays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.6"/>
    <n v="40"/>
    <x v="1"/>
    <s v="plays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.125"/>
    <n v="64.285714285714292"/>
    <x v="1"/>
    <s v="plays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.0209999999999999"/>
    <n v="120.11764705882354"/>
    <x v="1"/>
    <s v="plays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.00824"/>
    <n v="1008.24"/>
    <x v="1"/>
    <s v="plays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.0125"/>
    <n v="63.28125"/>
    <x v="1"/>
    <s v="plays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"/>
    <n v="21.666666666666668"/>
    <x v="1"/>
    <s v="plays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E-2"/>
    <n v="25.647058823529413"/>
    <x v="1"/>
    <s v="plays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0.21940000000000001"/>
    <n v="47.695652173913047"/>
    <x v="1"/>
    <s v="plays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0.21299999999999999"/>
    <n v="56.05263157894737"/>
    <x v="1"/>
    <s v="plays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0.41489795918367345"/>
    <n v="81.319999999999993"/>
    <x v="1"/>
    <s v="plays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49999999999999E-2"/>
    <n v="70.166666666666671"/>
    <x v="1"/>
    <s v="plays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E-2"/>
    <n v="23.625"/>
    <x v="1"/>
    <s v="plays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0.16161904761904761"/>
    <n v="188.55555555555554"/>
    <x v="1"/>
    <s v="plays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0.16376923076923078"/>
    <n v="49.511627906976742"/>
    <x v="1"/>
    <s v="plays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4E-2"/>
    <n v="75.464285714285708"/>
    <x v="1"/>
    <s v="plays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7999999999999999E-2"/>
    <n v="9.5"/>
    <x v="1"/>
    <s v="plays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0.34079999999999999"/>
    <n v="35.5"/>
    <x v="1"/>
    <s v="plays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2E-3"/>
    <n v="10"/>
    <x v="1"/>
    <s v="plays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8E-4"/>
    <n v="13"/>
    <x v="1"/>
    <s v="plays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0.16254545454545455"/>
    <n v="89.4"/>
    <x v="1"/>
    <s v="plays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000000000000001E-2"/>
    <n v="25"/>
    <x v="1"/>
    <s v="plays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2.0000000000000001E-4"/>
    <n v="1"/>
    <x v="1"/>
    <s v="plays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1999999999999998E-2"/>
    <n v="65"/>
    <x v="1"/>
    <s v="plays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0.02"/>
    <n v="10"/>
    <x v="1"/>
    <s v="plays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4.0000000000000002E-4"/>
    <n v="1"/>
    <x v="1"/>
    <s v="plays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0.17666666666666667"/>
    <n v="81.538461538461533"/>
    <x v="1"/>
    <s v="plays"/>
    <d v="2014-08-12T09:51:50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0.05"/>
    <n v="100"/>
    <x v="1"/>
    <s v="plays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4"/>
    <n v="1"/>
    <x v="1"/>
    <s v="plays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s v="plays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E-2"/>
    <n v="20"/>
    <x v="1"/>
    <s v="plays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0.26937422295897223"/>
    <n v="46.428571428571431"/>
    <x v="1"/>
    <s v="plays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5.4999999999999997E-3"/>
    <n v="5.5"/>
    <x v="1"/>
    <s v="plays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0.1255"/>
    <n v="50.2"/>
    <x v="1"/>
    <s v="plays"/>
    <d v="2016-06-18T13:32:19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2E-3"/>
    <n v="10"/>
    <x v="1"/>
    <s v="musical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E-2"/>
    <n v="30.133333333333333"/>
    <x v="1"/>
    <s v="musical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0.15"/>
    <n v="150"/>
    <x v="1"/>
    <s v="musical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68E-2"/>
    <n v="13.333333333333334"/>
    <x v="1"/>
    <s v="musical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s v="musical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s v="musical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s v="musical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s v="musical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0.52794871794871789"/>
    <n v="44.760869565217391"/>
    <x v="1"/>
    <s v="musical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39999999999997E-2"/>
    <n v="88.642857142857139"/>
    <x v="1"/>
    <s v="musical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6E-4"/>
    <n v="10"/>
    <x v="1"/>
    <s v="musical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s v="musical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0.13066666666666665"/>
    <n v="57.647058823529413"/>
    <x v="1"/>
    <s v="musical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0.05"/>
    <n v="25"/>
    <x v="1"/>
    <s v="musical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s v="musical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s v="musical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s v="musical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s v="musical"/>
    <d v="2016-05-09T16:49:51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s v="musical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00000000000002E-2"/>
    <n v="17.5"/>
    <x v="1"/>
    <s v="musical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0.27100000000000002"/>
    <n v="38.714285714285715"/>
    <x v="1"/>
    <s v="plays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49999999999999E-2"/>
    <n v="13.111111111111111"/>
    <x v="1"/>
    <s v="plays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0.16826666666666668"/>
    <n v="315.5"/>
    <x v="1"/>
    <s v="plays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0.32500000000000001"/>
    <n v="37.142857142857146"/>
    <x v="1"/>
    <s v="plays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e v="#DIV/0!"/>
    <x v="1"/>
    <s v="plays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0.2155"/>
    <n v="128.27380952380952"/>
    <x v="1"/>
    <s v="plays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5E-2"/>
    <n v="47.272727272727273"/>
    <x v="1"/>
    <s v="plays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0.05"/>
    <n v="50"/>
    <x v="1"/>
    <s v="plays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0.10625"/>
    <n v="42.5"/>
    <x v="1"/>
    <s v="plays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0.17599999999999999"/>
    <n v="44"/>
    <x v="1"/>
    <s v="plays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0.3256"/>
    <n v="50.875"/>
    <x v="1"/>
    <s v="plays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00000000000001E-2"/>
    <n v="62.5"/>
    <x v="1"/>
    <s v="plays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3999999999999999E-2"/>
    <n v="27"/>
    <x v="1"/>
    <s v="plays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8.3333333333333332E-3"/>
    <n v="25"/>
    <x v="1"/>
    <s v="plays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0.48833333333333334"/>
    <n v="47.258064516129032"/>
    <x v="1"/>
    <s v="plays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e v="#DIV/0!"/>
    <x v="1"/>
    <s v="plays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2.9999999999999997E-4"/>
    <n v="1.5"/>
    <x v="1"/>
    <s v="plays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0.11533333333333333"/>
    <n v="24.714285714285715"/>
    <x v="1"/>
    <s v="plays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0.67333333333333334"/>
    <n v="63.125"/>
    <x v="1"/>
    <s v="plays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0.153"/>
    <n v="38.25"/>
    <x v="1"/>
    <s v="plays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7E-2"/>
    <n v="16.25"/>
    <x v="1"/>
    <s v="plays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2.2499999999999998E-3"/>
    <n v="33.75"/>
    <x v="1"/>
    <s v="plays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4E-2"/>
    <n v="61.666666666666664"/>
    <x v="1"/>
    <s v="plays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0.37412499999999999"/>
    <n v="83.138888888888886"/>
    <x v="1"/>
    <s v="plays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E-5"/>
    <n v="1"/>
    <x v="1"/>
    <s v="plays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0.1"/>
    <n v="142.85714285714286"/>
    <x v="1"/>
    <s v="plays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0.36359999999999998"/>
    <n v="33.666666666666664"/>
    <x v="1"/>
    <s v="plays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3.3333333333333335E-3"/>
    <n v="5"/>
    <x v="1"/>
    <s v="plays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e v="#DIV/0!"/>
    <x v="1"/>
    <s v="plays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2.8571428571428571E-3"/>
    <n v="10"/>
    <x v="1"/>
    <s v="plays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2E-3"/>
    <n v="40"/>
    <x v="1"/>
    <s v="plays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7999999999999999E-2"/>
    <n v="30"/>
    <x v="1"/>
    <s v="plays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3999999999999999E-2"/>
    <n v="45"/>
    <x v="1"/>
    <s v="plays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e v="#DIV/0!"/>
    <x v="1"/>
    <s v="plays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7E-2"/>
    <n v="10.166666666666666"/>
    <x v="1"/>
    <s v="plays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0.12034782608695652"/>
    <n v="81.411764705882348"/>
    <x v="1"/>
    <s v="plays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0.15266666666666667"/>
    <n v="57.25"/>
    <x v="1"/>
    <s v="plays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0.1"/>
    <n v="5"/>
    <x v="1"/>
    <s v="plays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3.0000000000000001E-3"/>
    <n v="15"/>
    <x v="1"/>
    <s v="plays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0.01"/>
    <n v="12.5"/>
    <x v="1"/>
    <s v="plays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0.13020000000000001"/>
    <n v="93"/>
    <x v="1"/>
    <s v="plays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E-2"/>
    <n v="32.357142857142854"/>
    <x v="1"/>
    <s v="plays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e v="#DIV/0!"/>
    <x v="1"/>
    <s v="plays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s v="plays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1E-5"/>
    <n v="1"/>
    <x v="1"/>
    <s v="plays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0.15742857142857142"/>
    <n v="91.833333333333329"/>
    <x v="1"/>
    <s v="plays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0.11"/>
    <n v="45.833333333333336"/>
    <x v="1"/>
    <s v="plays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0.43833333333333335"/>
    <n v="57.173913043478258"/>
    <x v="1"/>
    <s v="plays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e v="#DIV/0!"/>
    <x v="1"/>
    <s v="plays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0.86135181975736563"/>
    <n v="248.5"/>
    <x v="1"/>
    <s v="plays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0.12196620583717357"/>
    <n v="79.400000000000006"/>
    <x v="1"/>
    <s v="plays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1E-3"/>
    <n v="5"/>
    <x v="1"/>
    <s v="plays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2.2000000000000001E-3"/>
    <n v="5.5"/>
    <x v="1"/>
    <s v="plays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9.0909090909090905E-3"/>
    <n v="25"/>
    <x v="1"/>
    <s v="plays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e v="#DIV/0!"/>
    <x v="1"/>
    <s v="plays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0.35639999999999999"/>
    <n v="137.07692307692307"/>
    <x v="1"/>
    <s v="plays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s v="plays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2.5000000000000001E-3"/>
    <n v="5"/>
    <x v="1"/>
    <s v="plays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00000000000001E-2"/>
    <n v="39"/>
    <x v="1"/>
    <s v="plays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4E-2"/>
    <n v="50.5"/>
    <x v="1"/>
    <s v="plays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e v="#DIV/0!"/>
    <x v="1"/>
    <s v="plays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0.15770000000000001"/>
    <n v="49.28125"/>
    <x v="1"/>
    <s v="plays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6.2500000000000003E-3"/>
    <n v="25"/>
    <x v="1"/>
    <s v="plays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4E-6"/>
    <n v="1"/>
    <x v="1"/>
    <s v="plays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4"/>
    <n v="25"/>
    <x v="1"/>
    <s v="plays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s v="plays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e v="#DIV/0!"/>
    <x v="1"/>
    <s v="plays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0.24285714285714285"/>
    <n v="53.125"/>
    <x v="1"/>
    <s v="plays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s v="plays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4"/>
    <n v="7"/>
    <x v="1"/>
    <s v="plays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0.32050000000000001"/>
    <n v="40.0625"/>
    <x v="1"/>
    <s v="plays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0.24333333333333335"/>
    <n v="24.333333333333332"/>
    <x v="1"/>
    <s v="plays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4999999999999999E-2"/>
    <n v="11.25"/>
    <x v="1"/>
    <s v="plays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4.1999999999999997E-3"/>
    <n v="10.5"/>
    <x v="1"/>
    <s v="plays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E-2"/>
    <n v="15"/>
    <x v="1"/>
    <s v="plays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e v="#DIV/0!"/>
    <x v="1"/>
    <s v="plays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E-2"/>
    <n v="42"/>
    <x v="1"/>
    <s v="plays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0.14249999999999999"/>
    <n v="71.25"/>
    <x v="1"/>
    <s v="plays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6.0000000000000001E-3"/>
    <n v="22.5"/>
    <x v="1"/>
    <s v="plays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0.2411764705882353"/>
    <n v="41"/>
    <x v="1"/>
    <s v="plays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0.10539999999999999"/>
    <n v="47.909090909090907"/>
    <x v="1"/>
    <s v="plays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5E-2"/>
    <n v="35.166666666666664"/>
    <x v="1"/>
    <s v="plays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4"/>
    <n v="5.5"/>
    <x v="1"/>
    <s v="plays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9.7142857142857135E-3"/>
    <n v="22.666666666666668"/>
    <x v="1"/>
    <s v="plays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0.21099999999999999"/>
    <n v="26.375"/>
    <x v="1"/>
    <s v="plays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0.78100000000000003"/>
    <n v="105.54054054054055"/>
    <x v="1"/>
    <s v="plays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0.32"/>
    <n v="29.09090909090909"/>
    <x v="1"/>
    <s v="plays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e v="#DIV/0!"/>
    <x v="1"/>
    <s v="plays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0.47692307692307695"/>
    <n v="62"/>
    <x v="1"/>
    <s v="plays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00000000000001E-2"/>
    <n v="217.5"/>
    <x v="1"/>
    <s v="plays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0.107"/>
    <n v="26.75"/>
    <x v="1"/>
    <s v="plays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E-2"/>
    <n v="18.333333333333332"/>
    <x v="1"/>
    <s v="plays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0.18"/>
    <n v="64.285714285714292"/>
    <x v="1"/>
    <s v="plays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3E-2"/>
    <n v="175"/>
    <x v="1"/>
    <s v="plays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0.2"/>
    <n v="34"/>
    <x v="1"/>
    <s v="plays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0.34802513464991025"/>
    <n v="84.282608695652172"/>
    <x v="1"/>
    <s v="plays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9E-2"/>
    <n v="9.5"/>
    <x v="1"/>
    <s v="plays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0.32050000000000001"/>
    <n v="33.736842105263158"/>
    <x v="1"/>
    <s v="plays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00000000000006E-2"/>
    <n v="37.53846153846154"/>
    <x v="1"/>
    <s v="plays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0.3775"/>
    <n v="11.615384615384615"/>
    <x v="1"/>
    <s v="plays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E-2"/>
    <n v="8"/>
    <x v="1"/>
    <s v="plays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e v="#DIV/0!"/>
    <x v="1"/>
    <s v="plays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E-2"/>
    <n v="23"/>
    <x v="1"/>
    <s v="plays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0.2"/>
    <n v="100"/>
    <x v="1"/>
    <s v="plays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00000000000002E-2"/>
    <n v="60.111111111111114"/>
    <x v="1"/>
    <s v="plays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2E-5"/>
    <n v="3"/>
    <x v="1"/>
    <s v="plays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2.5000000000000001E-3"/>
    <n v="5"/>
    <x v="1"/>
    <s v="plays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0.35"/>
    <n v="17.5"/>
    <x v="1"/>
    <s v="plays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0.16566666666666666"/>
    <n v="29.235294117647058"/>
    <x v="1"/>
    <s v="plays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e v="#DIV/0!"/>
    <x v="1"/>
    <s v="plays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0.57199999999999995"/>
    <n v="59.583333333333336"/>
    <x v="1"/>
    <s v="plays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0.16514285714285715"/>
    <n v="82.571428571428569"/>
    <x v="1"/>
    <s v="plays"/>
    <d v="2014-08-31T13:51:49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1.25E-3"/>
    <n v="10"/>
    <x v="1"/>
    <s v="plays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0.3775"/>
    <n v="32.357142857142854"/>
    <x v="1"/>
    <s v="plays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4E-2"/>
    <n v="5.75"/>
    <x v="1"/>
    <s v="plays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0.10050000000000001"/>
    <n v="100.5"/>
    <x v="1"/>
    <s v="plays"/>
    <d v="2015-02-15T08:05:47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2E-3"/>
    <n v="1"/>
    <x v="1"/>
    <s v="plays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4E-2"/>
    <n v="20"/>
    <x v="1"/>
    <s v="plays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E-5"/>
    <n v="2"/>
    <x v="1"/>
    <s v="plays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2.5000000000000001E-3"/>
    <n v="5"/>
    <x v="1"/>
    <s v="plays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0.06"/>
    <n v="15"/>
    <x v="1"/>
    <s v="plays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4E-2"/>
    <n v="25"/>
    <x v="1"/>
    <s v="plays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0.24194444444444443"/>
    <n v="45.842105263157897"/>
    <x v="1"/>
    <s v="plays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5999999999999998E-2"/>
    <n v="4.75"/>
    <x v="1"/>
    <s v="plays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s v="plays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2999999999999999E-2"/>
    <n v="13"/>
    <x v="1"/>
    <s v="plays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s v="plays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7E-4"/>
    <n v="1"/>
    <x v="1"/>
    <s v="plays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0.14000000000000001"/>
    <n v="10"/>
    <x v="1"/>
    <s v="plays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00000000000001E-2"/>
    <n v="52.5"/>
    <x v="1"/>
    <s v="plays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7E-2"/>
    <n v="32.5"/>
    <x v="1"/>
    <s v="plays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8.2857142857142851E-3"/>
    <n v="7.25"/>
    <x v="1"/>
    <s v="plays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0.16666666666666666"/>
    <n v="33.333333333333336"/>
    <x v="1"/>
    <s v="plays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8.3333333333333332E-3"/>
    <n v="62.5"/>
    <x v="1"/>
    <s v="plays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0.69561111111111107"/>
    <n v="63.558375634517766"/>
    <x v="1"/>
    <s v="plays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s v="plays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00000000000001E-2"/>
    <n v="10"/>
    <x v="1"/>
    <s v="plays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0.05"/>
    <n v="62.5"/>
    <x v="1"/>
    <s v="plays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e v="#DIV/0!"/>
    <x v="1"/>
    <s v="plays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E-2"/>
    <n v="30.714285714285715"/>
    <x v="1"/>
    <s v="plays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0.28050000000000003"/>
    <n v="51"/>
    <x v="1"/>
    <s v="plays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e v="#DIV/0!"/>
    <x v="1"/>
    <s v="plays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0.16"/>
    <n v="66.666666666666671"/>
    <x v="1"/>
    <s v="plays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s v="plays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5E-2"/>
    <n v="59"/>
    <x v="1"/>
    <s v="plays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0.25698702928870293"/>
    <n v="65.340319148936175"/>
    <x v="1"/>
    <s v="plays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5E-2"/>
    <n v="100"/>
    <x v="1"/>
    <s v="plays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0.36849999999999999"/>
    <n v="147.4"/>
    <x v="1"/>
    <s v="plays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0.47049999999999997"/>
    <n v="166.05882352941177"/>
    <x v="1"/>
    <s v="plays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0.11428571428571428"/>
    <n v="40"/>
    <x v="1"/>
    <s v="plays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0.12039999999999999"/>
    <n v="75.25"/>
    <x v="1"/>
    <s v="plays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0.6"/>
    <n v="60"/>
    <x v="1"/>
    <s v="plays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0.3125"/>
    <n v="1250"/>
    <x v="1"/>
    <s v="plays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4.1999999999999997E-3"/>
    <n v="10.5"/>
    <x v="1"/>
    <s v="plays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2.0999999999999999E-3"/>
    <n v="7"/>
    <x v="1"/>
    <s v="plays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e v="#DIV/0!"/>
    <x v="1"/>
    <s v="plays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0.375"/>
    <n v="56.25"/>
    <x v="1"/>
    <s v="plays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2.0000000000000001E-4"/>
    <n v="1"/>
    <x v="1"/>
    <s v="plays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42E-2"/>
    <n v="38.333333333333336"/>
    <x v="1"/>
    <s v="plays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1999999999999999E-2"/>
    <n v="27.5"/>
    <x v="1"/>
    <s v="plays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0.17652941176470588"/>
    <n v="32.978021978021978"/>
    <x v="1"/>
    <s v="plays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8.0000000000000004E-4"/>
    <n v="16"/>
    <x v="1"/>
    <s v="plays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4E-4"/>
    <n v="1"/>
    <x v="1"/>
    <s v="plays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e v="#DIV/0!"/>
    <x v="1"/>
    <s v="plays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0.37533333333333335"/>
    <n v="86.615384615384613"/>
    <x v="1"/>
    <s v="plays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0.22"/>
    <n v="55"/>
    <x v="1"/>
    <s v="plays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s v="plays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0.1762"/>
    <n v="41.952380952380949"/>
    <x v="1"/>
    <s v="plays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0.53"/>
    <n v="88.333333333333329"/>
    <x v="1"/>
    <s v="plays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0.22142857142857142"/>
    <n v="129.16666666666666"/>
    <x v="1"/>
    <s v="plays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3E-2"/>
    <n v="23.75"/>
    <x v="1"/>
    <s v="plays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000000000000001E-2"/>
    <n v="35.714285714285715"/>
    <x v="1"/>
    <s v="plays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00000000000001E-2"/>
    <n v="57"/>
    <x v="1"/>
    <s v="plays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e v="#DIV/0!"/>
    <x v="1"/>
    <s v="plays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1E-2"/>
    <n v="163.33333333333334"/>
    <x v="1"/>
    <s v="plays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4E-2"/>
    <n v="15"/>
    <x v="1"/>
    <s v="plays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0.1925"/>
    <n v="64.166666666666671"/>
    <x v="1"/>
    <s v="plays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6.7499999999999999E-3"/>
    <n v="6.75"/>
    <x v="1"/>
    <s v="plays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1.6666666666666668E-3"/>
    <n v="25"/>
    <x v="1"/>
    <s v="plays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0.60899999999999999"/>
    <n v="179.11764705882354"/>
    <x v="1"/>
    <s v="plays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0.01"/>
    <n v="34.950000000000003"/>
    <x v="1"/>
    <s v="plays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0.34399999999999997"/>
    <n v="33.07692307692308"/>
    <x v="1"/>
    <s v="plays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0.16500000000000001"/>
    <n v="27.5"/>
    <x v="1"/>
    <s v="plays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e v="#DIV/0!"/>
    <x v="1"/>
    <s v="plays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4.0000000000000001E-3"/>
    <n v="2"/>
    <x v="1"/>
    <s v="plays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E-2"/>
    <n v="18.5"/>
    <x v="1"/>
    <s v="plays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0.26727272727272727"/>
    <n v="35"/>
    <x v="1"/>
    <s v="plays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0.28799999999999998"/>
    <n v="44.307692307692307"/>
    <x v="1"/>
    <s v="plays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e v="#DIV/0!"/>
    <x v="1"/>
    <s v="plays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8999999999999996E-2"/>
    <n v="222.5"/>
    <x v="1"/>
    <s v="plays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e v="#DIV/0!"/>
    <x v="1"/>
    <s v="plays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1.6666666666666668E-3"/>
    <n v="5"/>
    <x v="1"/>
    <s v="plays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e v="#DIV/0!"/>
    <x v="1"/>
    <s v="plays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0.15737410071942445"/>
    <n v="29.166666666666668"/>
    <x v="1"/>
    <s v="plays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0.02"/>
    <n v="1.5"/>
    <x v="1"/>
    <s v="plays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0.21685714285714286"/>
    <n v="126.5"/>
    <x v="1"/>
    <s v="plays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3.3333333333333335E-3"/>
    <n v="10"/>
    <x v="1"/>
    <s v="plays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2.8571428571428571E-3"/>
    <n v="10"/>
    <x v="1"/>
    <s v="plays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E-2"/>
    <n v="9.4"/>
    <x v="1"/>
    <s v="plays"/>
    <d v="2015-11-20T22:00:00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s v="plays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0.108"/>
    <n v="72"/>
    <x v="1"/>
    <s v="plays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000000000000001E-2"/>
    <n v="30"/>
    <x v="1"/>
    <s v="plays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000000000000001E-2"/>
    <n v="10.666666666666666"/>
    <x v="1"/>
    <s v="plays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0.1275"/>
    <n v="25.5"/>
    <x v="1"/>
    <s v="plays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4"/>
    <n v="20"/>
    <x v="1"/>
    <s v="plays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E-2"/>
    <n v="15"/>
    <x v="1"/>
    <s v="plays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0.36499999999999999"/>
    <n v="91.25"/>
    <x v="1"/>
    <s v="plays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68E-2"/>
    <n v="800"/>
    <x v="1"/>
    <s v="plays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0.11428571428571428"/>
    <n v="80"/>
    <x v="1"/>
    <s v="plays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e v="#DIV/0!"/>
    <x v="1"/>
    <s v="plays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s v="plays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E-2"/>
    <n v="50"/>
    <x v="1"/>
    <s v="plays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e v="#DIV/0!"/>
    <x v="1"/>
    <s v="plays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s v="plays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0.27400000000000002"/>
    <n v="22.833333333333332"/>
    <x v="1"/>
    <s v="plays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0.1"/>
    <n v="16.666666666666668"/>
    <x v="1"/>
    <s v="plays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0.21366666666666667"/>
    <n v="45.785714285714285"/>
    <x v="1"/>
    <s v="plays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702E-2"/>
    <n v="383.33333333333331"/>
    <x v="1"/>
    <s v="plays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0.70599999999999996"/>
    <n v="106.96969696969697"/>
    <x v="1"/>
    <s v="plays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500000000000001E-2"/>
    <n v="10.25"/>
    <x v="1"/>
    <s v="plays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E-2"/>
    <n v="59"/>
    <x v="1"/>
    <s v="plays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e v="#DIV/0!"/>
    <x v="1"/>
    <s v="plays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0.28666666666666668"/>
    <n v="14.333333333333334"/>
    <x v="1"/>
    <s v="plays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1E-2"/>
    <n v="15.666666666666666"/>
    <x v="1"/>
    <s v="plays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4.0000000000000002E-4"/>
    <n v="1"/>
    <x v="1"/>
    <s v="plays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2E-3"/>
    <n v="1"/>
    <x v="1"/>
    <s v="plays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8C91B-12E3-4B9C-83D6-75BC194A5FB4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5716D-B91B-4C03-A28C-BD28AA2D5D07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 v="2"/>
    </i>
    <i>
      <x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3EB8B-A0AB-4C5B-86A7-31649F372EEE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F1" sqref="F1:F1048576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3.3515625" bestFit="1" customWidth="1"/>
    <col min="16" max="16" width="15.46875" bestFit="1" customWidth="1"/>
    <col min="17" max="17" width="10.87890625" bestFit="1" customWidth="1"/>
    <col min="18" max="18" width="14.703125" bestFit="1" customWidth="1"/>
    <col min="19" max="19" width="19.76171875" bestFit="1" customWidth="1"/>
    <col min="20" max="20" width="21.05859375" bestFit="1" customWidth="1"/>
  </cols>
  <sheetData>
    <row r="1" spans="1:20" x14ac:dyDescent="0.5">
      <c r="A1" s="1" t="s">
        <v>8293</v>
      </c>
      <c r="B1" s="2" t="s">
        <v>8294</v>
      </c>
      <c r="C1" s="2" t="s">
        <v>8295</v>
      </c>
      <c r="D1" s="1" t="s">
        <v>8296</v>
      </c>
      <c r="E1" s="1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8251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8331</v>
      </c>
      <c r="T1" s="1" t="s">
        <v>8330</v>
      </c>
    </row>
    <row r="2" spans="1:20" ht="43" x14ac:dyDescent="0.5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 s="5">
        <f t="shared" ref="O2:O65" si="0">E2/D2</f>
        <v>1.3685882352941177</v>
      </c>
      <c r="P2" s="6">
        <f t="shared" ref="P2:P65" si="1">E2/L2</f>
        <v>63.917582417582416</v>
      </c>
      <c r="Q2" t="str">
        <f>LEFT(N2,FIND("/",N2)-1)</f>
        <v>film &amp; video</v>
      </c>
      <c r="R2" t="str">
        <f>RIGHT(N2, LEN(N2)-FIND("/", N2))</f>
        <v>television</v>
      </c>
      <c r="S2" s="11">
        <f t="shared" ref="S2:S65" si="2">(((I2/60)/60)/24)+DATE(1970,1,1)+(-6/24)</f>
        <v>42207.875</v>
      </c>
      <c r="T2" s="10">
        <f t="shared" ref="T2:T65" si="3">(((J2/60)/60)/24)+DATE(1970,1,1)+(-6/24)</f>
        <v>42176.757071759261</v>
      </c>
    </row>
    <row r="3" spans="1:20" ht="28.7" x14ac:dyDescent="0.5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5">
        <f t="shared" si="0"/>
        <v>1.4260827250608272</v>
      </c>
      <c r="P3" s="6">
        <f t="shared" si="1"/>
        <v>185.48101265822785</v>
      </c>
      <c r="Q3" t="str">
        <f t="shared" ref="Q3:Q66" si="4">LEFT(N3,FIND("/",N3)-1)</f>
        <v>film &amp; video</v>
      </c>
      <c r="R3" t="str">
        <f t="shared" ref="R3:R66" si="5">RIGHT(N3, LEN(N3)-FIND("/", N3))</f>
        <v>television</v>
      </c>
      <c r="S3" s="11">
        <f t="shared" si="2"/>
        <v>42796.350497685184</v>
      </c>
      <c r="T3" s="10">
        <f t="shared" si="3"/>
        <v>42766.350497685184</v>
      </c>
    </row>
    <row r="4" spans="1:20" ht="43" x14ac:dyDescent="0.5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5">
        <f t="shared" si="0"/>
        <v>1.05</v>
      </c>
      <c r="P4" s="6">
        <f t="shared" si="1"/>
        <v>15</v>
      </c>
      <c r="Q4" t="str">
        <f t="shared" si="4"/>
        <v>film &amp; video</v>
      </c>
      <c r="R4" t="str">
        <f t="shared" si="5"/>
        <v>television</v>
      </c>
      <c r="S4" s="11">
        <f t="shared" si="2"/>
        <v>42415.452349537038</v>
      </c>
      <c r="T4" s="10">
        <f t="shared" si="3"/>
        <v>42405.452349537038</v>
      </c>
    </row>
    <row r="5" spans="1:20" ht="28.7" x14ac:dyDescent="0.5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5">
        <f t="shared" si="0"/>
        <v>1.0389999999999999</v>
      </c>
      <c r="P5" s="6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11">
        <f t="shared" si="2"/>
        <v>41858.265127314815</v>
      </c>
      <c r="T5" s="10">
        <f t="shared" si="3"/>
        <v>41828.265127314815</v>
      </c>
    </row>
    <row r="6" spans="1:20" ht="57.35" x14ac:dyDescent="0.5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5">
        <f t="shared" si="0"/>
        <v>1.2299154545454545</v>
      </c>
      <c r="P6" s="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1">
        <f t="shared" si="2"/>
        <v>42357.584247685183</v>
      </c>
      <c r="T6" s="10">
        <f t="shared" si="3"/>
        <v>42327.584247685183</v>
      </c>
    </row>
    <row r="7" spans="1:20" ht="43" x14ac:dyDescent="0.5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5">
        <f t="shared" si="0"/>
        <v>1.0977744436109027</v>
      </c>
      <c r="P7" s="6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1">
        <f t="shared" si="2"/>
        <v>42579.982638888891</v>
      </c>
      <c r="T7" s="10">
        <f t="shared" si="3"/>
        <v>42563.682951388888</v>
      </c>
    </row>
    <row r="8" spans="1:20" ht="43" x14ac:dyDescent="0.5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5">
        <f t="shared" si="0"/>
        <v>1.064875</v>
      </c>
      <c r="P8" s="6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1">
        <f t="shared" si="2"/>
        <v>41803.822337962964</v>
      </c>
      <c r="T8" s="10">
        <f t="shared" si="3"/>
        <v>41793.822337962964</v>
      </c>
    </row>
    <row r="9" spans="1:20" ht="43" x14ac:dyDescent="0.5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5">
        <f t="shared" si="0"/>
        <v>1.0122222222222221</v>
      </c>
      <c r="P9" s="6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1">
        <f t="shared" si="2"/>
        <v>42555.797071759262</v>
      </c>
      <c r="T9" s="10">
        <f t="shared" si="3"/>
        <v>42515.797071759262</v>
      </c>
    </row>
    <row r="10" spans="1:20" x14ac:dyDescent="0.5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5">
        <f t="shared" si="0"/>
        <v>1.0004342857142856</v>
      </c>
      <c r="P10" s="6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1">
        <f t="shared" si="2"/>
        <v>42475.625</v>
      </c>
      <c r="T10" s="10">
        <f t="shared" si="3"/>
        <v>42468.69458333333</v>
      </c>
    </row>
    <row r="11" spans="1:20" ht="43" x14ac:dyDescent="0.5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5">
        <f t="shared" si="0"/>
        <v>1.2599800000000001</v>
      </c>
      <c r="P11" s="6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1">
        <f t="shared" si="2"/>
        <v>42476.853518518517</v>
      </c>
      <c r="T11" s="10">
        <f t="shared" si="3"/>
        <v>42446.853518518517</v>
      </c>
    </row>
    <row r="12" spans="1:20" ht="43" x14ac:dyDescent="0.5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5">
        <f t="shared" si="0"/>
        <v>1.0049999999999999</v>
      </c>
      <c r="P12" s="6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1">
        <f t="shared" si="2"/>
        <v>41814.818043981482</v>
      </c>
      <c r="T12" s="10">
        <f t="shared" si="3"/>
        <v>41779.818043981482</v>
      </c>
    </row>
    <row r="13" spans="1:20" ht="43" x14ac:dyDescent="0.5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5">
        <f t="shared" si="0"/>
        <v>1.2050000000000001</v>
      </c>
      <c r="P13" s="6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1">
        <f t="shared" si="2"/>
        <v>42603.875</v>
      </c>
      <c r="T13" s="10">
        <f t="shared" si="3"/>
        <v>42572.528495370367</v>
      </c>
    </row>
    <row r="14" spans="1:20" ht="43" x14ac:dyDescent="0.5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5">
        <f t="shared" si="0"/>
        <v>1.6529333333333334</v>
      </c>
      <c r="P14" s="6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1">
        <f t="shared" si="2"/>
        <v>41835.875</v>
      </c>
      <c r="T14" s="10">
        <f t="shared" si="3"/>
        <v>41791.463252314818</v>
      </c>
    </row>
    <row r="15" spans="1:20" ht="28.7" x14ac:dyDescent="0.5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5">
        <f t="shared" si="0"/>
        <v>1.5997142857142856</v>
      </c>
      <c r="P15" s="6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1">
        <f t="shared" si="2"/>
        <v>42544.602083333331</v>
      </c>
      <c r="T15" s="10">
        <f t="shared" si="3"/>
        <v>42508.427187499998</v>
      </c>
    </row>
    <row r="16" spans="1:20" ht="28.7" x14ac:dyDescent="0.5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5">
        <f t="shared" si="0"/>
        <v>1.0093333333333334</v>
      </c>
      <c r="P16" s="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1">
        <f t="shared" si="2"/>
        <v>41833.332638888889</v>
      </c>
      <c r="T16" s="10">
        <f t="shared" si="3"/>
        <v>41807.77648148148</v>
      </c>
    </row>
    <row r="17" spans="1:20" ht="43" x14ac:dyDescent="0.5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5">
        <f t="shared" si="0"/>
        <v>1.0660000000000001</v>
      </c>
      <c r="P17" s="6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1">
        <f t="shared" si="2"/>
        <v>42274.593055555553</v>
      </c>
      <c r="T17" s="10">
        <f t="shared" si="3"/>
        <v>42256.141875000001</v>
      </c>
    </row>
    <row r="18" spans="1:20" ht="43" x14ac:dyDescent="0.5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5">
        <f t="shared" si="0"/>
        <v>1.0024166666666667</v>
      </c>
      <c r="P18" s="6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1">
        <f t="shared" si="2"/>
        <v>41805.979166666664</v>
      </c>
      <c r="T18" s="10">
        <f t="shared" si="3"/>
        <v>41760.546423611115</v>
      </c>
    </row>
    <row r="19" spans="1:20" ht="43" x14ac:dyDescent="0.5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5">
        <f t="shared" si="0"/>
        <v>1.0066666666666666</v>
      </c>
      <c r="P19" s="6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1">
        <f t="shared" si="2"/>
        <v>41947.523402777777</v>
      </c>
      <c r="T19" s="10">
        <f t="shared" si="3"/>
        <v>41917.481736111113</v>
      </c>
    </row>
    <row r="20" spans="1:20" ht="43" x14ac:dyDescent="0.5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5">
        <f t="shared" si="0"/>
        <v>1.0632110000000001</v>
      </c>
      <c r="P20" s="6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1">
        <f t="shared" si="2"/>
        <v>41899.292314814818</v>
      </c>
      <c r="T20" s="10">
        <f t="shared" si="3"/>
        <v>41869.292314814818</v>
      </c>
    </row>
    <row r="21" spans="1:20" ht="43" x14ac:dyDescent="0.5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5">
        <f t="shared" si="0"/>
        <v>1.4529411764705882</v>
      </c>
      <c r="P21" s="6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1">
        <f t="shared" si="2"/>
        <v>42205.566365740742</v>
      </c>
      <c r="T21" s="10">
        <f t="shared" si="3"/>
        <v>42175.566365740742</v>
      </c>
    </row>
    <row r="22" spans="1:20" ht="43" x14ac:dyDescent="0.5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5">
        <f t="shared" si="0"/>
        <v>1.002</v>
      </c>
      <c r="P22" s="6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1">
        <f t="shared" si="2"/>
        <v>42260.508240740746</v>
      </c>
      <c r="T22" s="10">
        <f t="shared" si="3"/>
        <v>42200.508240740746</v>
      </c>
    </row>
    <row r="23" spans="1:20" ht="43" x14ac:dyDescent="0.5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5">
        <f t="shared" si="0"/>
        <v>1.0913513513513513</v>
      </c>
      <c r="P23" s="6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1">
        <f t="shared" si="2"/>
        <v>41908.377187500002</v>
      </c>
      <c r="T23" s="10">
        <f t="shared" si="3"/>
        <v>41878.377187500002</v>
      </c>
    </row>
    <row r="24" spans="1:20" ht="28.7" x14ac:dyDescent="0.5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5">
        <f t="shared" si="0"/>
        <v>1.1714285714285715</v>
      </c>
      <c r="P24" s="6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1">
        <f t="shared" si="2"/>
        <v>42005.082638888889</v>
      </c>
      <c r="T24" s="10">
        <f t="shared" si="3"/>
        <v>41989.66134259259</v>
      </c>
    </row>
    <row r="25" spans="1:20" ht="43" x14ac:dyDescent="0.5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5">
        <f t="shared" si="0"/>
        <v>1.1850000000000001</v>
      </c>
      <c r="P25" s="6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1">
        <f t="shared" si="2"/>
        <v>42124.388888888891</v>
      </c>
      <c r="T25" s="10">
        <f t="shared" si="3"/>
        <v>42097.528946759259</v>
      </c>
    </row>
    <row r="26" spans="1:20" ht="28.7" x14ac:dyDescent="0.5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5">
        <f t="shared" si="0"/>
        <v>1.0880768571428572</v>
      </c>
      <c r="P26" s="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1">
        <f t="shared" si="2"/>
        <v>42262.568750000006</v>
      </c>
      <c r="T26" s="10">
        <f t="shared" si="3"/>
        <v>42229.570173611108</v>
      </c>
    </row>
    <row r="27" spans="1:20" ht="43" x14ac:dyDescent="0.5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5">
        <f t="shared" si="0"/>
        <v>1.3333333333333333</v>
      </c>
      <c r="P27" s="6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1">
        <f t="shared" si="2"/>
        <v>42377.775011574078</v>
      </c>
      <c r="T27" s="10">
        <f t="shared" si="3"/>
        <v>42317.775011574078</v>
      </c>
    </row>
    <row r="28" spans="1:20" ht="43" x14ac:dyDescent="0.5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5">
        <f t="shared" si="0"/>
        <v>1.552</v>
      </c>
      <c r="P28" s="6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1">
        <f t="shared" si="2"/>
        <v>41868.265555555554</v>
      </c>
      <c r="T28" s="10">
        <f t="shared" si="3"/>
        <v>41828.265555555554</v>
      </c>
    </row>
    <row r="29" spans="1:20" ht="43" x14ac:dyDescent="0.5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5">
        <f t="shared" si="0"/>
        <v>1.1172500000000001</v>
      </c>
      <c r="P29" s="6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1">
        <f t="shared" si="2"/>
        <v>41958.956400462965</v>
      </c>
      <c r="T29" s="10">
        <f t="shared" si="3"/>
        <v>41928.914733796293</v>
      </c>
    </row>
    <row r="30" spans="1:20" ht="28.7" x14ac:dyDescent="0.5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5">
        <f t="shared" si="0"/>
        <v>1.0035000000000001</v>
      </c>
      <c r="P30" s="6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1">
        <f t="shared" si="2"/>
        <v>42354.71393518518</v>
      </c>
      <c r="T30" s="10">
        <f t="shared" si="3"/>
        <v>42324.71393518518</v>
      </c>
    </row>
    <row r="31" spans="1:20" ht="43" x14ac:dyDescent="0.5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5">
        <f t="shared" si="0"/>
        <v>1.2333333333333334</v>
      </c>
      <c r="P31" s="6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1">
        <f t="shared" si="2"/>
        <v>41842.42324074074</v>
      </c>
      <c r="T31" s="10">
        <f t="shared" si="3"/>
        <v>41812.42324074074</v>
      </c>
    </row>
    <row r="32" spans="1:20" ht="43" x14ac:dyDescent="0.5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5">
        <f t="shared" si="0"/>
        <v>1.0129975</v>
      </c>
      <c r="P32" s="6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1">
        <f t="shared" si="2"/>
        <v>41872.042997685188</v>
      </c>
      <c r="T32" s="10">
        <f t="shared" si="3"/>
        <v>41842.042997685188</v>
      </c>
    </row>
    <row r="33" spans="1:20" ht="43" x14ac:dyDescent="0.5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5">
        <f t="shared" si="0"/>
        <v>1</v>
      </c>
      <c r="P33" s="6">
        <f t="shared" si="1"/>
        <v>13</v>
      </c>
      <c r="Q33" t="str">
        <f t="shared" si="4"/>
        <v>film &amp; video</v>
      </c>
      <c r="R33" t="str">
        <f t="shared" si="5"/>
        <v>television</v>
      </c>
      <c r="S33" s="11">
        <f t="shared" si="2"/>
        <v>42394.54206018518</v>
      </c>
      <c r="T33" s="10">
        <f t="shared" si="3"/>
        <v>42376.54206018518</v>
      </c>
    </row>
    <row r="34" spans="1:20" ht="43" x14ac:dyDescent="0.5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5">
        <f t="shared" si="0"/>
        <v>1.0024604569420035</v>
      </c>
      <c r="P34" s="6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1">
        <f t="shared" si="2"/>
        <v>42502.915972222225</v>
      </c>
      <c r="T34" s="10">
        <f t="shared" si="3"/>
        <v>42461.377511574072</v>
      </c>
    </row>
    <row r="35" spans="1:20" ht="43" x14ac:dyDescent="0.5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5">
        <f t="shared" si="0"/>
        <v>1.0209523809523811</v>
      </c>
      <c r="P35" s="6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1">
        <f t="shared" si="2"/>
        <v>42316.452557870376</v>
      </c>
      <c r="T35" s="10">
        <f t="shared" si="3"/>
        <v>42286.410891203705</v>
      </c>
    </row>
    <row r="36" spans="1:20" ht="43" x14ac:dyDescent="0.5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5">
        <f t="shared" si="0"/>
        <v>1.3046153846153845</v>
      </c>
      <c r="P36" s="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1">
        <f t="shared" si="2"/>
        <v>41856.071770833332</v>
      </c>
      <c r="T36" s="10">
        <f t="shared" si="3"/>
        <v>41841.071770833332</v>
      </c>
    </row>
    <row r="37" spans="1:20" ht="43" x14ac:dyDescent="0.5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5">
        <f t="shared" si="0"/>
        <v>1.665</v>
      </c>
      <c r="P37" s="6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1">
        <f t="shared" si="2"/>
        <v>42121.75</v>
      </c>
      <c r="T37" s="10">
        <f t="shared" si="3"/>
        <v>42098.041828703703</v>
      </c>
    </row>
    <row r="38" spans="1:20" ht="28.7" x14ac:dyDescent="0.5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5">
        <f t="shared" si="0"/>
        <v>1.4215</v>
      </c>
      <c r="P38" s="6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1">
        <f t="shared" si="2"/>
        <v>42098.015335648146</v>
      </c>
      <c r="T38" s="10">
        <f t="shared" si="3"/>
        <v>42068.057002314818</v>
      </c>
    </row>
    <row r="39" spans="1:20" ht="43" x14ac:dyDescent="0.5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5">
        <f t="shared" si="0"/>
        <v>1.8344090909090909</v>
      </c>
      <c r="P39" s="6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1">
        <f t="shared" si="2"/>
        <v>42062.443043981482</v>
      </c>
      <c r="T39" s="10">
        <f t="shared" si="3"/>
        <v>42032.443043981482</v>
      </c>
    </row>
    <row r="40" spans="1:20" ht="43" x14ac:dyDescent="0.5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5">
        <f t="shared" si="0"/>
        <v>1.1004</v>
      </c>
      <c r="P40" s="6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1">
        <f t="shared" si="2"/>
        <v>41404.807222222218</v>
      </c>
      <c r="T40" s="10">
        <f t="shared" si="3"/>
        <v>41374.807222222218</v>
      </c>
    </row>
    <row r="41" spans="1:20" ht="43" x14ac:dyDescent="0.5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5">
        <f t="shared" si="0"/>
        <v>1.3098000000000001</v>
      </c>
      <c r="P41" s="6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1">
        <f t="shared" si="2"/>
        <v>41784.707638888889</v>
      </c>
      <c r="T41" s="10">
        <f t="shared" si="3"/>
        <v>41753.797083333331</v>
      </c>
    </row>
    <row r="42" spans="1:20" ht="43" x14ac:dyDescent="0.5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5">
        <f t="shared" si="0"/>
        <v>1.0135000000000001</v>
      </c>
      <c r="P42" s="6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1">
        <f t="shared" si="2"/>
        <v>41808.916666666664</v>
      </c>
      <c r="T42" s="10">
        <f t="shared" si="3"/>
        <v>41788.96398148148</v>
      </c>
    </row>
    <row r="43" spans="1:20" ht="43" x14ac:dyDescent="0.5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5">
        <f t="shared" si="0"/>
        <v>1</v>
      </c>
      <c r="P43" s="6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1">
        <f t="shared" si="2"/>
        <v>41917.318912037037</v>
      </c>
      <c r="T43" s="10">
        <f t="shared" si="3"/>
        <v>41887.318912037037</v>
      </c>
    </row>
    <row r="44" spans="1:20" ht="43" x14ac:dyDescent="0.5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5">
        <f t="shared" si="0"/>
        <v>1.4185714285714286</v>
      </c>
      <c r="P44" s="6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1">
        <f t="shared" si="2"/>
        <v>42001.389189814814</v>
      </c>
      <c r="T44" s="10">
        <f t="shared" si="3"/>
        <v>41971.389189814814</v>
      </c>
    </row>
    <row r="45" spans="1:20" ht="43" x14ac:dyDescent="0.5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5">
        <f t="shared" si="0"/>
        <v>3.0865999999999998</v>
      </c>
      <c r="P45" s="6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1">
        <f t="shared" si="2"/>
        <v>41832.75</v>
      </c>
      <c r="T45" s="10">
        <f t="shared" si="3"/>
        <v>41802.540347222224</v>
      </c>
    </row>
    <row r="46" spans="1:20" ht="43" x14ac:dyDescent="0.5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5">
        <f t="shared" si="0"/>
        <v>1</v>
      </c>
      <c r="P46" s="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1">
        <f t="shared" si="2"/>
        <v>41918.848807870374</v>
      </c>
      <c r="T46" s="10">
        <f t="shared" si="3"/>
        <v>41873.848807870374</v>
      </c>
    </row>
    <row r="47" spans="1:20" ht="43" x14ac:dyDescent="0.5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5">
        <f t="shared" si="0"/>
        <v>1.2</v>
      </c>
      <c r="P47" s="6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1">
        <f t="shared" si="2"/>
        <v>42487.373923611114</v>
      </c>
      <c r="T47" s="10">
        <f t="shared" si="3"/>
        <v>42457.373923611114</v>
      </c>
    </row>
    <row r="48" spans="1:20" ht="43" x14ac:dyDescent="0.5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5">
        <f t="shared" si="0"/>
        <v>1.0416666666666667</v>
      </c>
      <c r="P48" s="6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1">
        <f t="shared" si="2"/>
        <v>42353.714976851858</v>
      </c>
      <c r="T48" s="10">
        <f t="shared" si="3"/>
        <v>42323.714976851858</v>
      </c>
    </row>
    <row r="49" spans="1:20" ht="43" x14ac:dyDescent="0.5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5">
        <f t="shared" si="0"/>
        <v>1.0761100000000001</v>
      </c>
      <c r="P49" s="6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1">
        <f t="shared" si="2"/>
        <v>41992.611192129625</v>
      </c>
      <c r="T49" s="10">
        <f t="shared" si="3"/>
        <v>41932.569525462961</v>
      </c>
    </row>
    <row r="50" spans="1:20" ht="43" x14ac:dyDescent="0.5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5">
        <f t="shared" si="0"/>
        <v>1.0794999999999999</v>
      </c>
      <c r="P50" s="6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1">
        <f t="shared" si="2"/>
        <v>42064.25</v>
      </c>
      <c r="T50" s="10">
        <f t="shared" si="3"/>
        <v>42033.266898148147</v>
      </c>
    </row>
    <row r="51" spans="1:20" x14ac:dyDescent="0.5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5">
        <f t="shared" si="0"/>
        <v>1</v>
      </c>
      <c r="P51" s="6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1">
        <f t="shared" si="2"/>
        <v>42300.926446759258</v>
      </c>
      <c r="T51" s="10">
        <f t="shared" si="3"/>
        <v>42270.926446759258</v>
      </c>
    </row>
    <row r="52" spans="1:20" ht="43" x14ac:dyDescent="0.5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5">
        <f t="shared" si="0"/>
        <v>1</v>
      </c>
      <c r="P52" s="6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1">
        <f t="shared" si="2"/>
        <v>42034.458333333328</v>
      </c>
      <c r="T52" s="10">
        <f t="shared" si="3"/>
        <v>41995.502986111111</v>
      </c>
    </row>
    <row r="53" spans="1:20" ht="43" x14ac:dyDescent="0.5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5">
        <f t="shared" si="0"/>
        <v>1.2801818181818181</v>
      </c>
      <c r="P53" s="6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1">
        <f t="shared" si="2"/>
        <v>42226.678668981483</v>
      </c>
      <c r="T53" s="10">
        <f t="shared" si="3"/>
        <v>42196.678668981483</v>
      </c>
    </row>
    <row r="54" spans="1:20" ht="43" x14ac:dyDescent="0.5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5">
        <f t="shared" si="0"/>
        <v>1.1620999999999999</v>
      </c>
      <c r="P54" s="6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1">
        <f t="shared" si="2"/>
        <v>41837.451921296299</v>
      </c>
      <c r="T54" s="10">
        <f t="shared" si="3"/>
        <v>41807.451921296299</v>
      </c>
    </row>
    <row r="55" spans="1:20" ht="28.7" x14ac:dyDescent="0.5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5">
        <f t="shared" si="0"/>
        <v>1.0963333333333334</v>
      </c>
      <c r="P55" s="6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1">
        <f t="shared" si="2"/>
        <v>41733.666666666664</v>
      </c>
      <c r="T55" s="10">
        <f t="shared" si="3"/>
        <v>41719.299131944441</v>
      </c>
    </row>
    <row r="56" spans="1:20" ht="43" x14ac:dyDescent="0.5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5">
        <f t="shared" si="0"/>
        <v>1.01</v>
      </c>
      <c r="P56" s="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1">
        <f t="shared" si="2"/>
        <v>42363.463206018518</v>
      </c>
      <c r="T56" s="10">
        <f t="shared" si="3"/>
        <v>42333.463206018518</v>
      </c>
    </row>
    <row r="57" spans="1:20" ht="43" x14ac:dyDescent="0.5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5">
        <f t="shared" si="0"/>
        <v>1.2895348837209302</v>
      </c>
      <c r="P57" s="6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1">
        <f t="shared" si="2"/>
        <v>42517.718935185185</v>
      </c>
      <c r="T57" s="10">
        <f t="shared" si="3"/>
        <v>42496.718935185185</v>
      </c>
    </row>
    <row r="58" spans="1:20" ht="28.7" x14ac:dyDescent="0.5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5">
        <f t="shared" si="0"/>
        <v>1.0726249999999999</v>
      </c>
      <c r="P58" s="6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1">
        <f t="shared" si="2"/>
        <v>42163.416666666672</v>
      </c>
      <c r="T58" s="10">
        <f t="shared" si="3"/>
        <v>42149.298888888887</v>
      </c>
    </row>
    <row r="59" spans="1:20" ht="43" x14ac:dyDescent="0.5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5">
        <f t="shared" si="0"/>
        <v>1.0189999999999999</v>
      </c>
      <c r="P59" s="6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1">
        <f t="shared" si="2"/>
        <v>42119.58289351852</v>
      </c>
      <c r="T59" s="10">
        <f t="shared" si="3"/>
        <v>42089.58289351852</v>
      </c>
    </row>
    <row r="60" spans="1:20" ht="43" x14ac:dyDescent="0.5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5">
        <f t="shared" si="0"/>
        <v>1.0290999999999999</v>
      </c>
      <c r="P60" s="6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1">
        <f t="shared" si="2"/>
        <v>41962.536712962959</v>
      </c>
      <c r="T60" s="10">
        <f t="shared" si="3"/>
        <v>41932.495046296295</v>
      </c>
    </row>
    <row r="61" spans="1:20" ht="43" x14ac:dyDescent="0.5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5">
        <f t="shared" si="0"/>
        <v>1.0012570000000001</v>
      </c>
      <c r="P61" s="6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1">
        <f t="shared" si="2"/>
        <v>42261.625</v>
      </c>
      <c r="T61" s="10">
        <f t="shared" si="3"/>
        <v>42229.98583333334</v>
      </c>
    </row>
    <row r="62" spans="1:20" ht="43" x14ac:dyDescent="0.5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5">
        <f t="shared" si="0"/>
        <v>1.0329622222222221</v>
      </c>
      <c r="P62" s="6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1">
        <f t="shared" si="2"/>
        <v>41720.75</v>
      </c>
      <c r="T62" s="10">
        <f t="shared" si="3"/>
        <v>41701.651817129627</v>
      </c>
    </row>
    <row r="63" spans="1:20" ht="43" x14ac:dyDescent="0.5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5">
        <f t="shared" si="0"/>
        <v>1.4830000000000001</v>
      </c>
      <c r="P63" s="6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1">
        <f t="shared" si="2"/>
        <v>41431.564317129632</v>
      </c>
      <c r="T63" s="10">
        <f t="shared" si="3"/>
        <v>41409.564317129632</v>
      </c>
    </row>
    <row r="64" spans="1:20" ht="43" x14ac:dyDescent="0.5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5">
        <f t="shared" si="0"/>
        <v>1.5473333333333332</v>
      </c>
      <c r="P64" s="6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1">
        <f t="shared" si="2"/>
        <v>41336.549513888887</v>
      </c>
      <c r="T64" s="10">
        <f t="shared" si="3"/>
        <v>41311.549513888887</v>
      </c>
    </row>
    <row r="65" spans="1:20" ht="43" x14ac:dyDescent="0.5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5">
        <f t="shared" si="0"/>
        <v>1.1351849999999999</v>
      </c>
      <c r="P65" s="6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1">
        <f t="shared" si="2"/>
        <v>41635.957638888889</v>
      </c>
      <c r="T65" s="10">
        <f t="shared" si="3"/>
        <v>41612.662187499998</v>
      </c>
    </row>
    <row r="66" spans="1:20" ht="43" x14ac:dyDescent="0.5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5">
        <f t="shared" ref="O66:O129" si="6">E66/D66</f>
        <v>1.7333333333333334</v>
      </c>
      <c r="P66" s="6">
        <f t="shared" ref="P66:P129" si="7">E66/L66</f>
        <v>86.666666666666671</v>
      </c>
      <c r="Q66" t="str">
        <f t="shared" si="4"/>
        <v>film &amp; video</v>
      </c>
      <c r="R66" t="str">
        <f t="shared" si="5"/>
        <v>shorts</v>
      </c>
      <c r="S66" s="11">
        <f t="shared" ref="S66:S129" si="8">(((I66/60)/60)/24)+DATE(1970,1,1)+(-6/24)</f>
        <v>41462.76829861111</v>
      </c>
      <c r="T66" s="10">
        <f t="shared" ref="T66:T129" si="9">(((J66/60)/60)/24)+DATE(1970,1,1)+(-6/24)</f>
        <v>41432.76829861111</v>
      </c>
    </row>
    <row r="67" spans="1:20" ht="43" x14ac:dyDescent="0.5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5">
        <f t="shared" si="6"/>
        <v>1.0752857142857142</v>
      </c>
      <c r="P67" s="6">
        <f t="shared" si="7"/>
        <v>132.05263157894737</v>
      </c>
      <c r="Q67" t="str">
        <f t="shared" ref="Q67:Q130" si="10">LEFT(N67,FIND("/",N67)-1)</f>
        <v>film &amp; video</v>
      </c>
      <c r="R67" t="str">
        <f t="shared" ref="R67:R130" si="11">RIGHT(N67, LEN(N67)-FIND("/", N67))</f>
        <v>shorts</v>
      </c>
      <c r="S67" s="11">
        <f t="shared" si="8"/>
        <v>41861.999305555553</v>
      </c>
      <c r="T67" s="10">
        <f t="shared" si="9"/>
        <v>41835.571226851855</v>
      </c>
    </row>
    <row r="68" spans="1:20" ht="28.7" x14ac:dyDescent="0.5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5">
        <f t="shared" si="6"/>
        <v>1.1859999999999999</v>
      </c>
      <c r="P68" s="6">
        <f t="shared" si="7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8"/>
        <v>42569.599768518514</v>
      </c>
      <c r="T68" s="10">
        <f t="shared" si="9"/>
        <v>42539.599768518514</v>
      </c>
    </row>
    <row r="69" spans="1:20" ht="43" x14ac:dyDescent="0.5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5">
        <f t="shared" si="6"/>
        <v>1.1625000000000001</v>
      </c>
      <c r="P69" s="6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8"/>
        <v>41105.333379629628</v>
      </c>
      <c r="T69" s="10">
        <f t="shared" si="9"/>
        <v>41075.333379629628</v>
      </c>
    </row>
    <row r="70" spans="1:20" ht="57.35" x14ac:dyDescent="0.5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5">
        <f t="shared" si="6"/>
        <v>1.2716666666666667</v>
      </c>
      <c r="P70" s="6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8"/>
        <v>41693.319340277776</v>
      </c>
      <c r="T70" s="10">
        <f t="shared" si="9"/>
        <v>41663.319340277776</v>
      </c>
    </row>
    <row r="71" spans="1:20" ht="43" x14ac:dyDescent="0.5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5">
        <f t="shared" si="6"/>
        <v>1.109423</v>
      </c>
      <c r="P71" s="6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8"/>
        <v>40818.040972222225</v>
      </c>
      <c r="T71" s="10">
        <f t="shared" si="9"/>
        <v>40785.937789351854</v>
      </c>
    </row>
    <row r="72" spans="1:20" ht="43" x14ac:dyDescent="0.5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5">
        <f t="shared" si="6"/>
        <v>1.272</v>
      </c>
      <c r="P72" s="6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8"/>
        <v>40790.646354166667</v>
      </c>
      <c r="T72" s="10">
        <f t="shared" si="9"/>
        <v>40730.646354166667</v>
      </c>
    </row>
    <row r="73" spans="1:20" ht="43" x14ac:dyDescent="0.5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5">
        <f t="shared" si="6"/>
        <v>1.2394444444444443</v>
      </c>
      <c r="P73" s="6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8"/>
        <v>41057.021493055552</v>
      </c>
      <c r="T73" s="10">
        <f t="shared" si="9"/>
        <v>40997.021493055552</v>
      </c>
    </row>
    <row r="74" spans="1:20" ht="43" x14ac:dyDescent="0.5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5">
        <f t="shared" si="6"/>
        <v>1.084090909090909</v>
      </c>
      <c r="P74" s="6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8"/>
        <v>41227.75</v>
      </c>
      <c r="T74" s="10">
        <f t="shared" si="9"/>
        <v>41207.760196759256</v>
      </c>
    </row>
    <row r="75" spans="1:20" ht="43" x14ac:dyDescent="0.5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5">
        <f t="shared" si="6"/>
        <v>1</v>
      </c>
      <c r="P75" s="6">
        <f t="shared" si="7"/>
        <v>50</v>
      </c>
      <c r="Q75" t="str">
        <f t="shared" si="10"/>
        <v>film &amp; video</v>
      </c>
      <c r="R75" t="str">
        <f t="shared" si="11"/>
        <v>shorts</v>
      </c>
      <c r="S75" s="11">
        <f t="shared" si="8"/>
        <v>40665.915972222225</v>
      </c>
      <c r="T75" s="10">
        <f t="shared" si="9"/>
        <v>40587.50675925926</v>
      </c>
    </row>
    <row r="76" spans="1:20" ht="43" x14ac:dyDescent="0.5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5">
        <f t="shared" si="6"/>
        <v>1.1293199999999999</v>
      </c>
      <c r="P76" s="6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8"/>
        <v>42390.237210648149</v>
      </c>
      <c r="T76" s="10">
        <f t="shared" si="9"/>
        <v>42360.237210648149</v>
      </c>
    </row>
    <row r="77" spans="1:20" ht="43" x14ac:dyDescent="0.5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5">
        <f t="shared" si="6"/>
        <v>1.1542857142857144</v>
      </c>
      <c r="P77" s="6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8"/>
        <v>41386.959166666667</v>
      </c>
      <c r="T77" s="10">
        <f t="shared" si="9"/>
        <v>41356.959166666667</v>
      </c>
    </row>
    <row r="78" spans="1:20" ht="43" x14ac:dyDescent="0.5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5">
        <f t="shared" si="6"/>
        <v>1.5333333333333334</v>
      </c>
      <c r="P78" s="6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8"/>
        <v>40904.483310185184</v>
      </c>
      <c r="T78" s="10">
        <f t="shared" si="9"/>
        <v>40844.441643518519</v>
      </c>
    </row>
    <row r="79" spans="1:20" ht="43" x14ac:dyDescent="0.5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5">
        <f t="shared" si="6"/>
        <v>3.9249999999999998</v>
      </c>
      <c r="P79" s="6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8"/>
        <v>41049.874305555553</v>
      </c>
      <c r="T79" s="10">
        <f t="shared" si="9"/>
        <v>40996.894872685189</v>
      </c>
    </row>
    <row r="80" spans="1:20" ht="86" x14ac:dyDescent="0.5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5">
        <f t="shared" si="6"/>
        <v>27.02</v>
      </c>
      <c r="P80" s="6">
        <f t="shared" si="7"/>
        <v>38.6</v>
      </c>
      <c r="Q80" t="str">
        <f t="shared" si="10"/>
        <v>film &amp; video</v>
      </c>
      <c r="R80" t="str">
        <f t="shared" si="11"/>
        <v>shorts</v>
      </c>
      <c r="S80" s="11">
        <f t="shared" si="8"/>
        <v>42614.480567129634</v>
      </c>
      <c r="T80" s="10">
        <f t="shared" si="9"/>
        <v>42604.480567129634</v>
      </c>
    </row>
    <row r="81" spans="1:20" ht="43" x14ac:dyDescent="0.5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5">
        <f t="shared" si="6"/>
        <v>1.27</v>
      </c>
      <c r="P81" s="6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8"/>
        <v>41754.526539351849</v>
      </c>
      <c r="T81" s="10">
        <f t="shared" si="9"/>
        <v>41724.526539351849</v>
      </c>
    </row>
    <row r="82" spans="1:20" ht="43" x14ac:dyDescent="0.5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5">
        <f t="shared" si="6"/>
        <v>1.0725</v>
      </c>
      <c r="P82" s="6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8"/>
        <v>41617.833981481483</v>
      </c>
      <c r="T82" s="10">
        <f t="shared" si="9"/>
        <v>41582.833981481483</v>
      </c>
    </row>
    <row r="83" spans="1:20" ht="43" x14ac:dyDescent="0.5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5">
        <f t="shared" si="6"/>
        <v>1.98</v>
      </c>
      <c r="P83" s="6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8"/>
        <v>41103.876388888886</v>
      </c>
      <c r="T83" s="10">
        <f t="shared" si="9"/>
        <v>41099.908877314818</v>
      </c>
    </row>
    <row r="84" spans="1:20" ht="43" x14ac:dyDescent="0.5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5">
        <f t="shared" si="6"/>
        <v>1.0001249999999999</v>
      </c>
      <c r="P84" s="6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8"/>
        <v>40825.570150462961</v>
      </c>
      <c r="T84" s="10">
        <f t="shared" si="9"/>
        <v>40795.570150462961</v>
      </c>
    </row>
    <row r="85" spans="1:20" ht="43" x14ac:dyDescent="0.5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5">
        <f t="shared" si="6"/>
        <v>1.0249999999999999</v>
      </c>
      <c r="P85" s="6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8"/>
        <v>42057.229166666672</v>
      </c>
      <c r="T85" s="10">
        <f t="shared" si="9"/>
        <v>42042.365613425922</v>
      </c>
    </row>
    <row r="86" spans="1:20" ht="43" x14ac:dyDescent="0.5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5">
        <f t="shared" si="6"/>
        <v>1</v>
      </c>
      <c r="P86" s="6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8"/>
        <v>40678.507939814815</v>
      </c>
      <c r="T86" s="10">
        <f t="shared" si="9"/>
        <v>40648.507939814815</v>
      </c>
    </row>
    <row r="87" spans="1:20" ht="43" x14ac:dyDescent="0.5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5">
        <f t="shared" si="6"/>
        <v>1.2549999999999999</v>
      </c>
      <c r="P87" s="6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8"/>
        <v>40808.875428240739</v>
      </c>
      <c r="T87" s="10">
        <f t="shared" si="9"/>
        <v>40778.875428240739</v>
      </c>
    </row>
    <row r="88" spans="1:20" ht="43" x14ac:dyDescent="0.5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5">
        <f t="shared" si="6"/>
        <v>1.0646666666666667</v>
      </c>
      <c r="P88" s="6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8"/>
        <v>42365.34774305555</v>
      </c>
      <c r="T88" s="10">
        <f t="shared" si="9"/>
        <v>42291.306076388893</v>
      </c>
    </row>
    <row r="89" spans="1:20" ht="43" x14ac:dyDescent="0.5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5">
        <f t="shared" si="6"/>
        <v>1.046</v>
      </c>
      <c r="P89" s="6">
        <f t="shared" si="7"/>
        <v>104.6</v>
      </c>
      <c r="Q89" t="str">
        <f t="shared" si="10"/>
        <v>film &amp; video</v>
      </c>
      <c r="R89" t="str">
        <f t="shared" si="11"/>
        <v>shorts</v>
      </c>
      <c r="S89" s="11">
        <f t="shared" si="8"/>
        <v>40331.820138888892</v>
      </c>
      <c r="T89" s="10">
        <f t="shared" si="9"/>
        <v>40322.28938657407</v>
      </c>
    </row>
    <row r="90" spans="1:20" ht="43" x14ac:dyDescent="0.5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5">
        <f t="shared" si="6"/>
        <v>1.0285714285714285</v>
      </c>
      <c r="P90" s="6">
        <f t="shared" si="7"/>
        <v>60</v>
      </c>
      <c r="Q90" t="str">
        <f t="shared" si="10"/>
        <v>film &amp; video</v>
      </c>
      <c r="R90" t="str">
        <f t="shared" si="11"/>
        <v>shorts</v>
      </c>
      <c r="S90" s="11">
        <f t="shared" si="8"/>
        <v>41812.40892361111</v>
      </c>
      <c r="T90" s="10">
        <f t="shared" si="9"/>
        <v>41786.40892361111</v>
      </c>
    </row>
    <row r="91" spans="1:20" ht="43" x14ac:dyDescent="0.5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5">
        <f t="shared" si="6"/>
        <v>1.1506666666666667</v>
      </c>
      <c r="P91" s="6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8"/>
        <v>41427.502222222225</v>
      </c>
      <c r="T91" s="10">
        <f t="shared" si="9"/>
        <v>41402.502222222225</v>
      </c>
    </row>
    <row r="92" spans="1:20" ht="28.7" x14ac:dyDescent="0.5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5">
        <f t="shared" si="6"/>
        <v>1.004</v>
      </c>
      <c r="P92" s="6">
        <f t="shared" si="7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8"/>
        <v>40736.047442129631</v>
      </c>
      <c r="T92" s="10">
        <f t="shared" si="9"/>
        <v>40706.047442129631</v>
      </c>
    </row>
    <row r="93" spans="1:20" ht="43" x14ac:dyDescent="0.5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5">
        <f t="shared" si="6"/>
        <v>1.2</v>
      </c>
      <c r="P93" s="6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8"/>
        <v>40680.152361111112</v>
      </c>
      <c r="T93" s="10">
        <f t="shared" si="9"/>
        <v>40619.152361111112</v>
      </c>
    </row>
    <row r="94" spans="1:20" ht="43" x14ac:dyDescent="0.5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5">
        <f t="shared" si="6"/>
        <v>1.052</v>
      </c>
      <c r="P94" s="6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8"/>
        <v>42767.083333333328</v>
      </c>
      <c r="T94" s="10">
        <f t="shared" si="9"/>
        <v>42720.948877314819</v>
      </c>
    </row>
    <row r="95" spans="1:20" ht="57.35" x14ac:dyDescent="0.5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5">
        <f t="shared" si="6"/>
        <v>1.1060000000000001</v>
      </c>
      <c r="P95" s="6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8"/>
        <v>41093.625</v>
      </c>
      <c r="T95" s="10">
        <f t="shared" si="9"/>
        <v>41065.608067129629</v>
      </c>
    </row>
    <row r="96" spans="1:20" ht="43" x14ac:dyDescent="0.5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5">
        <f t="shared" si="6"/>
        <v>1.04</v>
      </c>
      <c r="P96" s="6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8"/>
        <v>41736.467847222222</v>
      </c>
      <c r="T96" s="10">
        <f t="shared" si="9"/>
        <v>41716.467847222222</v>
      </c>
    </row>
    <row r="97" spans="1:20" ht="43" x14ac:dyDescent="0.5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5">
        <f t="shared" si="6"/>
        <v>1.3142857142857143</v>
      </c>
      <c r="P97" s="6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8"/>
        <v>40964.755104166667</v>
      </c>
      <c r="T97" s="10">
        <f t="shared" si="9"/>
        <v>40934.755104166667</v>
      </c>
    </row>
    <row r="98" spans="1:20" ht="43" x14ac:dyDescent="0.5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5">
        <f t="shared" si="6"/>
        <v>1.1466666666666667</v>
      </c>
      <c r="P98" s="6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8"/>
        <v>40390.875</v>
      </c>
      <c r="T98" s="10">
        <f t="shared" si="9"/>
        <v>40324.412511574075</v>
      </c>
    </row>
    <row r="99" spans="1:20" ht="43" x14ac:dyDescent="0.5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5">
        <f t="shared" si="6"/>
        <v>1.0625</v>
      </c>
      <c r="P99" s="6">
        <f t="shared" si="7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8"/>
        <v>40735.885208333333</v>
      </c>
      <c r="T99" s="10">
        <f t="shared" si="9"/>
        <v>40705.885208333333</v>
      </c>
    </row>
    <row r="100" spans="1:20" ht="43" x14ac:dyDescent="0.5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5">
        <f t="shared" si="6"/>
        <v>1.0625</v>
      </c>
      <c r="P100" s="6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8"/>
        <v>41250.729166666664</v>
      </c>
      <c r="T100" s="10">
        <f t="shared" si="9"/>
        <v>41214.54483796296</v>
      </c>
    </row>
    <row r="101" spans="1:20" ht="28.7" x14ac:dyDescent="0.5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5">
        <f t="shared" si="6"/>
        <v>1.0601933333333333</v>
      </c>
      <c r="P101" s="6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8"/>
        <v>41661.652766203704</v>
      </c>
      <c r="T101" s="10">
        <f t="shared" si="9"/>
        <v>41631.652766203704</v>
      </c>
    </row>
    <row r="102" spans="1:20" ht="43" x14ac:dyDescent="0.5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5">
        <f t="shared" si="6"/>
        <v>1</v>
      </c>
      <c r="P102" s="6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8"/>
        <v>41217.544976851852</v>
      </c>
      <c r="T102" s="10">
        <f t="shared" si="9"/>
        <v>41197.503310185188</v>
      </c>
    </row>
    <row r="103" spans="1:20" ht="43" x14ac:dyDescent="0.5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5">
        <f t="shared" si="6"/>
        <v>1</v>
      </c>
      <c r="P103" s="6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8"/>
        <v>41298.526736111111</v>
      </c>
      <c r="T103" s="10">
        <f t="shared" si="9"/>
        <v>41274.526736111111</v>
      </c>
    </row>
    <row r="104" spans="1:20" ht="43" x14ac:dyDescent="0.5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5">
        <f t="shared" si="6"/>
        <v>1.2775000000000001</v>
      </c>
      <c r="P104" s="6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8"/>
        <v>40534.881168981483</v>
      </c>
      <c r="T104" s="10">
        <f t="shared" si="9"/>
        <v>40504.881168981483</v>
      </c>
    </row>
    <row r="105" spans="1:20" ht="28.7" x14ac:dyDescent="0.5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5">
        <f t="shared" si="6"/>
        <v>1.0515384615384615</v>
      </c>
      <c r="P105" s="6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8"/>
        <v>41705.555902777778</v>
      </c>
      <c r="T105" s="10">
        <f t="shared" si="9"/>
        <v>41682.555902777778</v>
      </c>
    </row>
    <row r="106" spans="1:20" ht="28.7" x14ac:dyDescent="0.5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5">
        <f t="shared" si="6"/>
        <v>1.2</v>
      </c>
      <c r="P106" s="6">
        <f t="shared" si="7"/>
        <v>60</v>
      </c>
      <c r="Q106" t="str">
        <f t="shared" si="10"/>
        <v>film &amp; video</v>
      </c>
      <c r="R106" t="str">
        <f t="shared" si="11"/>
        <v>shorts</v>
      </c>
      <c r="S106" s="11">
        <f t="shared" si="8"/>
        <v>40635.791666666664</v>
      </c>
      <c r="T106" s="10">
        <f t="shared" si="9"/>
        <v>40612.445208333331</v>
      </c>
    </row>
    <row r="107" spans="1:20" ht="43" x14ac:dyDescent="0.5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5">
        <f t="shared" si="6"/>
        <v>1.074090909090909</v>
      </c>
      <c r="P107" s="6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8"/>
        <v>42503.75</v>
      </c>
      <c r="T107" s="10">
        <f t="shared" si="9"/>
        <v>42485.474768518514</v>
      </c>
    </row>
    <row r="108" spans="1:20" x14ac:dyDescent="0.5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5">
        <f t="shared" si="6"/>
        <v>1.0049999999999999</v>
      </c>
      <c r="P108" s="6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8"/>
        <v>41001.526631944449</v>
      </c>
      <c r="T108" s="10">
        <f t="shared" si="9"/>
        <v>40987.526631944449</v>
      </c>
    </row>
    <row r="109" spans="1:20" ht="43" x14ac:dyDescent="0.5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5">
        <f t="shared" si="6"/>
        <v>1.0246666666666666</v>
      </c>
      <c r="P109" s="6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8"/>
        <v>40657.732488425929</v>
      </c>
      <c r="T109" s="10">
        <f t="shared" si="9"/>
        <v>40635.732488425929</v>
      </c>
    </row>
    <row r="110" spans="1:20" ht="43" x14ac:dyDescent="0.5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5">
        <f t="shared" si="6"/>
        <v>2.4666666666666668</v>
      </c>
      <c r="P110" s="6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8"/>
        <v>41425.363078703704</v>
      </c>
      <c r="T110" s="10">
        <f t="shared" si="9"/>
        <v>41365.363078703704</v>
      </c>
    </row>
    <row r="111" spans="1:20" ht="43" x14ac:dyDescent="0.5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5">
        <f t="shared" si="6"/>
        <v>2.1949999999999998</v>
      </c>
      <c r="P111" s="6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8"/>
        <v>40599.775810185187</v>
      </c>
      <c r="T111" s="10">
        <f t="shared" si="9"/>
        <v>40569.775810185187</v>
      </c>
    </row>
    <row r="112" spans="1:20" ht="43" x14ac:dyDescent="0.5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5">
        <f t="shared" si="6"/>
        <v>1.3076923076923077</v>
      </c>
      <c r="P112" s="6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8"/>
        <v>41591.999305555553</v>
      </c>
      <c r="T112" s="10">
        <f t="shared" si="9"/>
        <v>41557.699687500004</v>
      </c>
    </row>
    <row r="113" spans="1:20" ht="43" x14ac:dyDescent="0.5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5">
        <f t="shared" si="6"/>
        <v>1.5457142857142858</v>
      </c>
      <c r="P113" s="6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8"/>
        <v>42155.083182870367</v>
      </c>
      <c r="T113" s="10">
        <f t="shared" si="9"/>
        <v>42125.083182870367</v>
      </c>
    </row>
    <row r="114" spans="1:20" ht="43" x14ac:dyDescent="0.5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5">
        <f t="shared" si="6"/>
        <v>1.04</v>
      </c>
      <c r="P114" s="6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8"/>
        <v>41741.833333333336</v>
      </c>
      <c r="T114" s="10">
        <f t="shared" si="9"/>
        <v>41717.793032407404</v>
      </c>
    </row>
    <row r="115" spans="1:20" ht="28.7" x14ac:dyDescent="0.5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5">
        <f t="shared" si="6"/>
        <v>1.41</v>
      </c>
      <c r="P115" s="6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8"/>
        <v>40761.375</v>
      </c>
      <c r="T115" s="10">
        <f t="shared" si="9"/>
        <v>40753.508425925924</v>
      </c>
    </row>
    <row r="116" spans="1:20" ht="43" x14ac:dyDescent="0.5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5">
        <f t="shared" si="6"/>
        <v>1.0333333333333334</v>
      </c>
      <c r="P116" s="6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8"/>
        <v>40921.02416666667</v>
      </c>
      <c r="T116" s="10">
        <f t="shared" si="9"/>
        <v>40861.02416666667</v>
      </c>
    </row>
    <row r="117" spans="1:20" x14ac:dyDescent="0.5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5">
        <f t="shared" si="6"/>
        <v>1.4044444444444444</v>
      </c>
      <c r="P117" s="6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8"/>
        <v>40943.488935185182</v>
      </c>
      <c r="T117" s="10">
        <f t="shared" si="9"/>
        <v>40918.488935185182</v>
      </c>
    </row>
    <row r="118" spans="1:20" ht="43" x14ac:dyDescent="0.5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5">
        <f t="shared" si="6"/>
        <v>1.1365714285714286</v>
      </c>
      <c r="P118" s="6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8"/>
        <v>40641.205497685187</v>
      </c>
      <c r="T118" s="10">
        <f t="shared" si="9"/>
        <v>40595.247164351851</v>
      </c>
    </row>
    <row r="119" spans="1:20" ht="43" x14ac:dyDescent="0.5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5">
        <f t="shared" si="6"/>
        <v>1.0049377777777779</v>
      </c>
      <c r="P119" s="6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8"/>
        <v>40338.541666666664</v>
      </c>
      <c r="T119" s="10">
        <f t="shared" si="9"/>
        <v>40248.584999999999</v>
      </c>
    </row>
    <row r="120" spans="1:20" ht="28.7" x14ac:dyDescent="0.5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5">
        <f t="shared" si="6"/>
        <v>1.1303159999999999</v>
      </c>
      <c r="P120" s="6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8"/>
        <v>40752.803657407407</v>
      </c>
      <c r="T120" s="10">
        <f t="shared" si="9"/>
        <v>40722.803657407407</v>
      </c>
    </row>
    <row r="121" spans="1:20" ht="43" x14ac:dyDescent="0.5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5">
        <f t="shared" si="6"/>
        <v>1.0455692307692308</v>
      </c>
      <c r="P121" s="6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8"/>
        <v>40768.708333333336</v>
      </c>
      <c r="T121" s="10">
        <f t="shared" si="9"/>
        <v>40738.819282407407</v>
      </c>
    </row>
    <row r="122" spans="1:20" ht="43" x14ac:dyDescent="0.5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5">
        <f t="shared" si="6"/>
        <v>1.4285714285714287E-4</v>
      </c>
      <c r="P122" s="6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8"/>
        <v>42645.799849537041</v>
      </c>
      <c r="T122" s="10">
        <f t="shared" si="9"/>
        <v>42615.799849537041</v>
      </c>
    </row>
    <row r="123" spans="1:20" ht="43" x14ac:dyDescent="0.5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5">
        <f t="shared" si="6"/>
        <v>3.3333333333333332E-4</v>
      </c>
      <c r="P123" s="6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8"/>
        <v>42112.177777777775</v>
      </c>
      <c r="T123" s="10">
        <f t="shared" si="9"/>
        <v>42096.454976851848</v>
      </c>
    </row>
    <row r="124" spans="1:20" ht="28.7" x14ac:dyDescent="0.5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5">
        <f t="shared" si="6"/>
        <v>0</v>
      </c>
      <c r="P124" s="6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11">
        <f t="shared" si="8"/>
        <v>42653.181793981479</v>
      </c>
      <c r="T124" s="10">
        <f t="shared" si="9"/>
        <v>42593.181793981479</v>
      </c>
    </row>
    <row r="125" spans="1:20" ht="43" x14ac:dyDescent="0.5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5">
        <f t="shared" si="6"/>
        <v>2.7454545454545453E-3</v>
      </c>
      <c r="P125" s="6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8"/>
        <v>41940.666666666664</v>
      </c>
      <c r="T125" s="10">
        <f t="shared" si="9"/>
        <v>41904.531990740739</v>
      </c>
    </row>
    <row r="126" spans="1:20" ht="43" x14ac:dyDescent="0.5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5">
        <f t="shared" si="6"/>
        <v>0</v>
      </c>
      <c r="P126" s="6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11">
        <f t="shared" si="8"/>
        <v>42139.678726851853</v>
      </c>
      <c r="T126" s="10">
        <f t="shared" si="9"/>
        <v>42114.678726851853</v>
      </c>
    </row>
    <row r="127" spans="1:20" ht="43" x14ac:dyDescent="0.5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5">
        <f t="shared" si="6"/>
        <v>0.14000000000000001</v>
      </c>
      <c r="P127" s="6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8"/>
        <v>42769.743981481486</v>
      </c>
      <c r="T127" s="10">
        <f t="shared" si="9"/>
        <v>42709.743981481486</v>
      </c>
    </row>
    <row r="128" spans="1:20" ht="43" x14ac:dyDescent="0.5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5">
        <f t="shared" si="6"/>
        <v>5.5480000000000002E-2</v>
      </c>
      <c r="P128" s="6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8"/>
        <v>42165.833333333328</v>
      </c>
      <c r="T128" s="10">
        <f t="shared" si="9"/>
        <v>42135.339548611111</v>
      </c>
    </row>
    <row r="129" spans="1:20" ht="43" x14ac:dyDescent="0.5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5">
        <f t="shared" si="6"/>
        <v>2.375E-2</v>
      </c>
      <c r="P129" s="6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8"/>
        <v>42097.332650462966</v>
      </c>
      <c r="T129" s="10">
        <f t="shared" si="9"/>
        <v>42067.37431712963</v>
      </c>
    </row>
    <row r="130" spans="1:20" ht="28.7" x14ac:dyDescent="0.5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5">
        <f t="shared" ref="O130:O193" si="12">E130/D130</f>
        <v>1.8669999999999999E-2</v>
      </c>
      <c r="P130" s="6">
        <f t="shared" ref="P130:P193" si="13">E130/L130</f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ref="S130:S193" si="14">(((I130/60)/60)/24)+DATE(1970,1,1)+(-6/24)</f>
        <v>42662.97792824074</v>
      </c>
      <c r="T130" s="10">
        <f t="shared" ref="T130:T193" si="15">(((J130/60)/60)/24)+DATE(1970,1,1)+(-6/24)</f>
        <v>42627.97792824074</v>
      </c>
    </row>
    <row r="131" spans="1:20" ht="43" x14ac:dyDescent="0.5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5">
        <f t="shared" si="12"/>
        <v>0</v>
      </c>
      <c r="P131" s="6" t="e">
        <f t="shared" si="13"/>
        <v>#DIV/0!</v>
      </c>
      <c r="Q131" t="str">
        <f t="shared" ref="Q131:Q194" si="16">LEFT(N131,FIND("/",N131)-1)</f>
        <v>film &amp; video</v>
      </c>
      <c r="R131" t="str">
        <f t="shared" ref="R131:R194" si="17">RIGHT(N131, LEN(N131)-FIND("/", N131))</f>
        <v>science fiction</v>
      </c>
      <c r="S131" s="11">
        <f t="shared" si="14"/>
        <v>41942.687303240738</v>
      </c>
      <c r="T131" s="10">
        <f t="shared" si="15"/>
        <v>41882.687303240738</v>
      </c>
    </row>
    <row r="132" spans="1:20" ht="43" x14ac:dyDescent="0.5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5">
        <f t="shared" si="12"/>
        <v>0</v>
      </c>
      <c r="P132" s="6" t="e">
        <f t="shared" si="13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4"/>
        <v>41806.594444444447</v>
      </c>
      <c r="T132" s="10">
        <f t="shared" si="15"/>
        <v>41778.665416666663</v>
      </c>
    </row>
    <row r="133" spans="1:20" x14ac:dyDescent="0.5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5">
        <f t="shared" si="12"/>
        <v>0</v>
      </c>
      <c r="P133" s="6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4"/>
        <v>42556.75</v>
      </c>
      <c r="T133" s="10">
        <f t="shared" si="15"/>
        <v>42541.587511574078</v>
      </c>
    </row>
    <row r="134" spans="1:20" ht="43" x14ac:dyDescent="0.5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5">
        <f t="shared" si="12"/>
        <v>9.5687499999999995E-2</v>
      </c>
      <c r="P134" s="6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4"/>
        <v>41950.604247685187</v>
      </c>
      <c r="T134" s="10">
        <f t="shared" si="15"/>
        <v>41905.562581018516</v>
      </c>
    </row>
    <row r="135" spans="1:20" ht="28.7" x14ac:dyDescent="0.5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5">
        <f t="shared" si="12"/>
        <v>0</v>
      </c>
      <c r="P135" s="6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4"/>
        <v>42521.479861111111</v>
      </c>
      <c r="T135" s="10">
        <f t="shared" si="15"/>
        <v>42491.55768518518</v>
      </c>
    </row>
    <row r="136" spans="1:20" ht="28.7" x14ac:dyDescent="0.5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5">
        <f t="shared" si="12"/>
        <v>0</v>
      </c>
      <c r="P136" s="6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4"/>
        <v>42251.458333333328</v>
      </c>
      <c r="T136" s="10">
        <f t="shared" si="15"/>
        <v>42221.659930555557</v>
      </c>
    </row>
    <row r="137" spans="1:20" ht="43" x14ac:dyDescent="0.5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5">
        <f t="shared" si="12"/>
        <v>0.13433333333333333</v>
      </c>
      <c r="P137" s="6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4"/>
        <v>41821.541666666664</v>
      </c>
      <c r="T137" s="10">
        <f t="shared" si="15"/>
        <v>41788.131909722222</v>
      </c>
    </row>
    <row r="138" spans="1:20" ht="43" x14ac:dyDescent="0.5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5">
        <f t="shared" si="12"/>
        <v>0</v>
      </c>
      <c r="P138" s="6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4"/>
        <v>42140.177777777775</v>
      </c>
      <c r="T138" s="10">
        <f t="shared" si="15"/>
        <v>42096.160115740742</v>
      </c>
    </row>
    <row r="139" spans="1:20" ht="43" x14ac:dyDescent="0.5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5">
        <f t="shared" si="12"/>
        <v>0</v>
      </c>
      <c r="P139" s="6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4"/>
        <v>42289.323993055557</v>
      </c>
      <c r="T139" s="10">
        <f t="shared" si="15"/>
        <v>42239.323993055557</v>
      </c>
    </row>
    <row r="140" spans="1:20" ht="43" x14ac:dyDescent="0.5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5">
        <f t="shared" si="12"/>
        <v>3.1413333333333335E-2</v>
      </c>
      <c r="P140" s="6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4"/>
        <v>42216.957638888889</v>
      </c>
      <c r="T140" s="10">
        <f t="shared" si="15"/>
        <v>42186.007418981477</v>
      </c>
    </row>
    <row r="141" spans="1:20" ht="43" x14ac:dyDescent="0.5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5">
        <f t="shared" si="12"/>
        <v>1</v>
      </c>
      <c r="P141" s="6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4"/>
        <v>42197.670972222222</v>
      </c>
      <c r="T141" s="10">
        <f t="shared" si="15"/>
        <v>42187.670972222222</v>
      </c>
    </row>
    <row r="142" spans="1:20" ht="43" x14ac:dyDescent="0.5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5">
        <f t="shared" si="12"/>
        <v>0</v>
      </c>
      <c r="P142" s="6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4"/>
        <v>42082.90662037037</v>
      </c>
      <c r="T142" s="10">
        <f t="shared" si="15"/>
        <v>42052.948287037041</v>
      </c>
    </row>
    <row r="143" spans="1:20" ht="43" x14ac:dyDescent="0.5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5">
        <f t="shared" si="12"/>
        <v>0.10775</v>
      </c>
      <c r="P143" s="6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4"/>
        <v>42154.903043981481</v>
      </c>
      <c r="T143" s="10">
        <f t="shared" si="15"/>
        <v>42109.903043981481</v>
      </c>
    </row>
    <row r="144" spans="1:20" ht="43" x14ac:dyDescent="0.5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5">
        <f t="shared" si="12"/>
        <v>3.3333333333333335E-3</v>
      </c>
      <c r="P144" s="6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4"/>
        <v>41959.684930555552</v>
      </c>
      <c r="T144" s="10">
        <f t="shared" si="15"/>
        <v>41938.643263888887</v>
      </c>
    </row>
    <row r="145" spans="1:20" ht="43" x14ac:dyDescent="0.5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5">
        <f t="shared" si="12"/>
        <v>0</v>
      </c>
      <c r="P145" s="6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4"/>
        <v>42615.996527777781</v>
      </c>
      <c r="T145" s="10">
        <f t="shared" si="15"/>
        <v>42558.814143518524</v>
      </c>
    </row>
    <row r="146" spans="1:20" ht="43" x14ac:dyDescent="0.5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5">
        <f t="shared" si="12"/>
        <v>0.27600000000000002</v>
      </c>
      <c r="P146" s="6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4"/>
        <v>42107.47074074074</v>
      </c>
      <c r="T146" s="10">
        <f t="shared" si="15"/>
        <v>42047.512407407412</v>
      </c>
    </row>
    <row r="147" spans="1:20" ht="43" x14ac:dyDescent="0.5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5">
        <f t="shared" si="12"/>
        <v>7.5111111111111115E-2</v>
      </c>
      <c r="P147" s="6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4"/>
        <v>42227.292268518519</v>
      </c>
      <c r="T147" s="10">
        <f t="shared" si="15"/>
        <v>42200.292268518519</v>
      </c>
    </row>
    <row r="148" spans="1:20" ht="43" x14ac:dyDescent="0.5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5">
        <f t="shared" si="12"/>
        <v>5.7499999999999999E-3</v>
      </c>
      <c r="P148" s="6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4"/>
        <v>42752.766180555554</v>
      </c>
      <c r="T148" s="10">
        <f t="shared" si="15"/>
        <v>42692.766180555554</v>
      </c>
    </row>
    <row r="149" spans="1:20" ht="28.7" x14ac:dyDescent="0.5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5">
        <f t="shared" si="12"/>
        <v>0</v>
      </c>
      <c r="P149" s="6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4"/>
        <v>42012.512499999997</v>
      </c>
      <c r="T149" s="10">
        <f t="shared" si="15"/>
        <v>41969.517824074079</v>
      </c>
    </row>
    <row r="150" spans="1:20" ht="43" x14ac:dyDescent="0.5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5">
        <f t="shared" si="12"/>
        <v>8.0000000000000004E-4</v>
      </c>
      <c r="P150" s="6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4"/>
        <v>42427.031666666662</v>
      </c>
      <c r="T150" s="10">
        <f t="shared" si="15"/>
        <v>42397.031666666662</v>
      </c>
    </row>
    <row r="151" spans="1:20" ht="43" x14ac:dyDescent="0.5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5">
        <f t="shared" si="12"/>
        <v>9.1999999999999998E-3</v>
      </c>
      <c r="P151" s="6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4"/>
        <v>41998.083333333328</v>
      </c>
      <c r="T151" s="10">
        <f t="shared" si="15"/>
        <v>41967.922106481477</v>
      </c>
    </row>
    <row r="152" spans="1:20" ht="43" x14ac:dyDescent="0.5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5">
        <f t="shared" si="12"/>
        <v>0.23163076923076922</v>
      </c>
      <c r="P152" s="6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4"/>
        <v>42149.911828703705</v>
      </c>
      <c r="T152" s="10">
        <f t="shared" si="15"/>
        <v>42089.911828703705</v>
      </c>
    </row>
    <row r="153" spans="1:20" ht="43" x14ac:dyDescent="0.5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5">
        <f t="shared" si="12"/>
        <v>5.5999999999999995E-4</v>
      </c>
      <c r="P153" s="6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4"/>
        <v>42173.300821759258</v>
      </c>
      <c r="T153" s="10">
        <f t="shared" si="15"/>
        <v>42113.300821759258</v>
      </c>
    </row>
    <row r="154" spans="1:20" ht="28.7" x14ac:dyDescent="0.5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5">
        <f t="shared" si="12"/>
        <v>7.8947368421052633E-5</v>
      </c>
      <c r="P154" s="6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4"/>
        <v>41904.827546296299</v>
      </c>
      <c r="T154" s="10">
        <f t="shared" si="15"/>
        <v>41874.827546296299</v>
      </c>
    </row>
    <row r="155" spans="1:20" ht="43" x14ac:dyDescent="0.5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5">
        <f t="shared" si="12"/>
        <v>7.1799999999999998E-3</v>
      </c>
      <c r="P155" s="6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4"/>
        <v>41975.377824074079</v>
      </c>
      <c r="T155" s="10">
        <f t="shared" si="15"/>
        <v>41933.336157407408</v>
      </c>
    </row>
    <row r="156" spans="1:20" ht="28.7" x14ac:dyDescent="0.5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5">
        <f t="shared" si="12"/>
        <v>2.6666666666666668E-2</v>
      </c>
      <c r="P156" s="6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4"/>
        <v>42158.297395833331</v>
      </c>
      <c r="T156" s="10">
        <f t="shared" si="15"/>
        <v>42115.297395833331</v>
      </c>
    </row>
    <row r="157" spans="1:20" ht="57.35" x14ac:dyDescent="0.5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5">
        <f t="shared" si="12"/>
        <v>6.0000000000000002E-5</v>
      </c>
      <c r="P157" s="6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4"/>
        <v>42208.309432870374</v>
      </c>
      <c r="T157" s="10">
        <f t="shared" si="15"/>
        <v>42168.309432870374</v>
      </c>
    </row>
    <row r="158" spans="1:20" ht="43" x14ac:dyDescent="0.5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5">
        <f t="shared" si="12"/>
        <v>5.0999999999999997E-2</v>
      </c>
      <c r="P158" s="6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4"/>
        <v>41853.874953703707</v>
      </c>
      <c r="T158" s="10">
        <f t="shared" si="15"/>
        <v>41793.874953703707</v>
      </c>
    </row>
    <row r="159" spans="1:20" ht="43" x14ac:dyDescent="0.5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5">
        <f t="shared" si="12"/>
        <v>2.671118530884808E-3</v>
      </c>
      <c r="P159" s="6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4"/>
        <v>42426.661712962959</v>
      </c>
      <c r="T159" s="10">
        <f t="shared" si="15"/>
        <v>42396.661712962959</v>
      </c>
    </row>
    <row r="160" spans="1:20" ht="43" x14ac:dyDescent="0.5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5">
        <f t="shared" si="12"/>
        <v>0</v>
      </c>
      <c r="P160" s="6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4"/>
        <v>41933.82671296296</v>
      </c>
      <c r="T160" s="10">
        <f t="shared" si="15"/>
        <v>41903.82671296296</v>
      </c>
    </row>
    <row r="161" spans="1:20" ht="43" x14ac:dyDescent="0.5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5">
        <f t="shared" si="12"/>
        <v>2.0000000000000002E-5</v>
      </c>
      <c r="P161" s="6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4"/>
        <v>42554.184548611112</v>
      </c>
      <c r="T161" s="10">
        <f t="shared" si="15"/>
        <v>42514.184548611112</v>
      </c>
    </row>
    <row r="162" spans="1:20" ht="43" x14ac:dyDescent="0.5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5">
        <f t="shared" si="12"/>
        <v>0</v>
      </c>
      <c r="P162" s="6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4"/>
        <v>42231.663090277783</v>
      </c>
      <c r="T162" s="10">
        <f t="shared" si="15"/>
        <v>42171.663090277783</v>
      </c>
    </row>
    <row r="163" spans="1:20" ht="43" x14ac:dyDescent="0.5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5">
        <f t="shared" si="12"/>
        <v>1E-4</v>
      </c>
      <c r="P163" s="6">
        <f t="shared" si="13"/>
        <v>5</v>
      </c>
      <c r="Q163" t="str">
        <f t="shared" si="16"/>
        <v>film &amp; video</v>
      </c>
      <c r="R163" t="str">
        <f t="shared" si="17"/>
        <v>drama</v>
      </c>
      <c r="S163" s="11">
        <f t="shared" si="14"/>
        <v>41822.437442129631</v>
      </c>
      <c r="T163" s="10">
        <f t="shared" si="15"/>
        <v>41792.437442129631</v>
      </c>
    </row>
    <row r="164" spans="1:20" ht="43" x14ac:dyDescent="0.5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5">
        <f t="shared" si="12"/>
        <v>0.15535714285714286</v>
      </c>
      <c r="P164" s="6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4"/>
        <v>41867.737500000003</v>
      </c>
      <c r="T164" s="10">
        <f t="shared" si="15"/>
        <v>41834.876805555556</v>
      </c>
    </row>
    <row r="165" spans="1:20" ht="57.35" x14ac:dyDescent="0.5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5">
        <f t="shared" si="12"/>
        <v>0</v>
      </c>
      <c r="P165" s="6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4"/>
        <v>42277.75</v>
      </c>
      <c r="T165" s="10">
        <f t="shared" si="15"/>
        <v>42243.711273148147</v>
      </c>
    </row>
    <row r="166" spans="1:20" ht="43" x14ac:dyDescent="0.5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5">
        <f t="shared" si="12"/>
        <v>5.3333333333333332E-3</v>
      </c>
      <c r="P166" s="6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4"/>
        <v>41901.512743055559</v>
      </c>
      <c r="T166" s="10">
        <f t="shared" si="15"/>
        <v>41841.512743055559</v>
      </c>
    </row>
    <row r="167" spans="1:20" ht="28.7" x14ac:dyDescent="0.5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5">
        <f t="shared" si="12"/>
        <v>0</v>
      </c>
      <c r="P167" s="6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4"/>
        <v>42381.408842592587</v>
      </c>
      <c r="T167" s="10">
        <f t="shared" si="15"/>
        <v>42351.408842592587</v>
      </c>
    </row>
    <row r="168" spans="1:20" ht="43" x14ac:dyDescent="0.5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5">
        <f t="shared" si="12"/>
        <v>0.6</v>
      </c>
      <c r="P168" s="6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4"/>
        <v>42750.825949074075</v>
      </c>
      <c r="T168" s="10">
        <f t="shared" si="15"/>
        <v>42720.825949074075</v>
      </c>
    </row>
    <row r="169" spans="1:20" ht="43" x14ac:dyDescent="0.5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5">
        <f t="shared" si="12"/>
        <v>1E-4</v>
      </c>
      <c r="P169" s="6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4"/>
        <v>42220.677488425921</v>
      </c>
      <c r="T169" s="10">
        <f t="shared" si="15"/>
        <v>42160.677488425921</v>
      </c>
    </row>
    <row r="170" spans="1:20" ht="43" x14ac:dyDescent="0.5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5">
        <f t="shared" si="12"/>
        <v>4.0625000000000001E-2</v>
      </c>
      <c r="P170" s="6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4"/>
        <v>42082.543634259258</v>
      </c>
      <c r="T170" s="10">
        <f t="shared" si="15"/>
        <v>42052.58530092593</v>
      </c>
    </row>
    <row r="171" spans="1:20" ht="43" x14ac:dyDescent="0.5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5">
        <f t="shared" si="12"/>
        <v>0.224</v>
      </c>
      <c r="P171" s="6">
        <f t="shared" si="13"/>
        <v>56</v>
      </c>
      <c r="Q171" t="str">
        <f t="shared" si="16"/>
        <v>film &amp; video</v>
      </c>
      <c r="R171" t="str">
        <f t="shared" si="17"/>
        <v>drama</v>
      </c>
      <c r="S171" s="11">
        <f t="shared" si="14"/>
        <v>41930.255312499998</v>
      </c>
      <c r="T171" s="10">
        <f t="shared" si="15"/>
        <v>41900.255312499998</v>
      </c>
    </row>
    <row r="172" spans="1:20" ht="43" x14ac:dyDescent="0.5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5">
        <f t="shared" si="12"/>
        <v>3.2500000000000001E-2</v>
      </c>
      <c r="P172" s="6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4"/>
        <v>42245.977777777778</v>
      </c>
      <c r="T172" s="10">
        <f t="shared" si="15"/>
        <v>42216.727812500001</v>
      </c>
    </row>
    <row r="173" spans="1:20" ht="43" x14ac:dyDescent="0.5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5">
        <f t="shared" si="12"/>
        <v>2.0000000000000002E-5</v>
      </c>
      <c r="P173" s="6">
        <f t="shared" si="13"/>
        <v>1</v>
      </c>
      <c r="Q173" t="str">
        <f t="shared" si="16"/>
        <v>film &amp; video</v>
      </c>
      <c r="R173" t="str">
        <f t="shared" si="17"/>
        <v>drama</v>
      </c>
      <c r="S173" s="11">
        <f t="shared" si="14"/>
        <v>42593.930717592593</v>
      </c>
      <c r="T173" s="10">
        <f t="shared" si="15"/>
        <v>42533.930717592593</v>
      </c>
    </row>
    <row r="174" spans="1:20" ht="43" x14ac:dyDescent="0.5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5">
        <f t="shared" si="12"/>
        <v>0</v>
      </c>
      <c r="P174" s="6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4"/>
        <v>42082.103275462956</v>
      </c>
      <c r="T174" s="10">
        <f t="shared" si="15"/>
        <v>42047.144942129627</v>
      </c>
    </row>
    <row r="175" spans="1:20" ht="43" x14ac:dyDescent="0.5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5">
        <f t="shared" si="12"/>
        <v>0</v>
      </c>
      <c r="P175" s="6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4"/>
        <v>42063.323009259257</v>
      </c>
      <c r="T175" s="10">
        <f t="shared" si="15"/>
        <v>42033.323009259257</v>
      </c>
    </row>
    <row r="176" spans="1:20" ht="43" x14ac:dyDescent="0.5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5">
        <f t="shared" si="12"/>
        <v>0</v>
      </c>
      <c r="P176" s="6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4"/>
        <v>42132.508981481486</v>
      </c>
      <c r="T176" s="10">
        <f t="shared" si="15"/>
        <v>42072.508981481486</v>
      </c>
    </row>
    <row r="177" spans="1:20" ht="43" x14ac:dyDescent="0.5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5">
        <f t="shared" si="12"/>
        <v>6.4850000000000005E-2</v>
      </c>
      <c r="P177" s="6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4"/>
        <v>41880.527905092589</v>
      </c>
      <c r="T177" s="10">
        <f t="shared" si="15"/>
        <v>41855.527905092589</v>
      </c>
    </row>
    <row r="178" spans="1:20" ht="43" x14ac:dyDescent="0.5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5">
        <f t="shared" si="12"/>
        <v>0</v>
      </c>
      <c r="P178" s="6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4"/>
        <v>42221.574062500003</v>
      </c>
      <c r="T178" s="10">
        <f t="shared" si="15"/>
        <v>42191.574062500003</v>
      </c>
    </row>
    <row r="179" spans="1:20" ht="28.7" x14ac:dyDescent="0.5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5">
        <f t="shared" si="12"/>
        <v>0.4</v>
      </c>
      <c r="P179" s="6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4"/>
        <v>42086.75608796296</v>
      </c>
      <c r="T179" s="10">
        <f t="shared" si="15"/>
        <v>42069.797754629632</v>
      </c>
    </row>
    <row r="180" spans="1:20" ht="28.7" x14ac:dyDescent="0.5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5">
        <f t="shared" si="12"/>
        <v>0</v>
      </c>
      <c r="P180" s="6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4"/>
        <v>42334.747048611112</v>
      </c>
      <c r="T180" s="10">
        <f t="shared" si="15"/>
        <v>42304.705381944441</v>
      </c>
    </row>
    <row r="181" spans="1:20" ht="28.7" x14ac:dyDescent="0.5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5">
        <f t="shared" si="12"/>
        <v>0.2</v>
      </c>
      <c r="P181" s="6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4"/>
        <v>42432.830497685187</v>
      </c>
      <c r="T181" s="10">
        <f t="shared" si="15"/>
        <v>42402.830497685187</v>
      </c>
    </row>
    <row r="182" spans="1:20" ht="43" x14ac:dyDescent="0.5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5">
        <f t="shared" si="12"/>
        <v>0.33416666666666667</v>
      </c>
      <c r="P182" s="6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4"/>
        <v>42107.541666666672</v>
      </c>
      <c r="T182" s="10">
        <f t="shared" si="15"/>
        <v>42067.741238425922</v>
      </c>
    </row>
    <row r="183" spans="1:20" ht="43" x14ac:dyDescent="0.5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5">
        <f t="shared" si="12"/>
        <v>0.21092608822670172</v>
      </c>
      <c r="P183" s="6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4"/>
        <v>42177.491840277777</v>
      </c>
      <c r="T183" s="10">
        <f t="shared" si="15"/>
        <v>42147.491840277777</v>
      </c>
    </row>
    <row r="184" spans="1:20" ht="43" x14ac:dyDescent="0.5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5">
        <f t="shared" si="12"/>
        <v>0</v>
      </c>
      <c r="P184" s="6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4"/>
        <v>42741.761944444443</v>
      </c>
      <c r="T184" s="10">
        <f t="shared" si="15"/>
        <v>42711.761944444443</v>
      </c>
    </row>
    <row r="185" spans="1:20" x14ac:dyDescent="0.5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5">
        <f t="shared" si="12"/>
        <v>0.35855999999999999</v>
      </c>
      <c r="P185" s="6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4"/>
        <v>41969.601967592593</v>
      </c>
      <c r="T185" s="10">
        <f t="shared" si="15"/>
        <v>41939.560300925928</v>
      </c>
    </row>
    <row r="186" spans="1:20" ht="43" x14ac:dyDescent="0.5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5">
        <f t="shared" si="12"/>
        <v>3.4000000000000002E-2</v>
      </c>
      <c r="P186" s="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4"/>
        <v>41882.915972222225</v>
      </c>
      <c r="T186" s="10">
        <f t="shared" si="15"/>
        <v>41825.541226851856</v>
      </c>
    </row>
    <row r="187" spans="1:20" x14ac:dyDescent="0.5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5">
        <f t="shared" si="12"/>
        <v>5.5E-2</v>
      </c>
      <c r="P187" s="6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4"/>
        <v>42600.66133101852</v>
      </c>
      <c r="T187" s="10">
        <f t="shared" si="15"/>
        <v>42570.66133101852</v>
      </c>
    </row>
    <row r="188" spans="1:20" ht="43" x14ac:dyDescent="0.5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5">
        <f t="shared" si="12"/>
        <v>0</v>
      </c>
      <c r="P188" s="6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4"/>
        <v>42797.583333333328</v>
      </c>
      <c r="T188" s="10">
        <f t="shared" si="15"/>
        <v>42767.562893518523</v>
      </c>
    </row>
    <row r="189" spans="1:20" ht="28.7" x14ac:dyDescent="0.5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5">
        <f t="shared" si="12"/>
        <v>0.16</v>
      </c>
      <c r="P189" s="6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4"/>
        <v>42206.040972222225</v>
      </c>
      <c r="T189" s="10">
        <f t="shared" si="15"/>
        <v>42181.984456018516</v>
      </c>
    </row>
    <row r="190" spans="1:20" ht="43" x14ac:dyDescent="0.5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5">
        <f t="shared" si="12"/>
        <v>0</v>
      </c>
      <c r="P190" s="6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4"/>
        <v>41886.93304398148</v>
      </c>
      <c r="T190" s="10">
        <f t="shared" si="15"/>
        <v>41856.93304398148</v>
      </c>
    </row>
    <row r="191" spans="1:20" ht="43" x14ac:dyDescent="0.5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5">
        <f t="shared" si="12"/>
        <v>6.8999999999999997E-4</v>
      </c>
      <c r="P191" s="6">
        <f t="shared" si="13"/>
        <v>69</v>
      </c>
      <c r="Q191" t="str">
        <f t="shared" si="16"/>
        <v>film &amp; video</v>
      </c>
      <c r="R191" t="str">
        <f t="shared" si="17"/>
        <v>drama</v>
      </c>
      <c r="S191" s="11">
        <f t="shared" si="14"/>
        <v>42616.440706018519</v>
      </c>
      <c r="T191" s="10">
        <f t="shared" si="15"/>
        <v>42556.440706018519</v>
      </c>
    </row>
    <row r="192" spans="1:20" x14ac:dyDescent="0.5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5">
        <f t="shared" si="12"/>
        <v>4.1666666666666666E-3</v>
      </c>
      <c r="P192" s="6">
        <f t="shared" si="13"/>
        <v>50</v>
      </c>
      <c r="Q192" t="str">
        <f t="shared" si="16"/>
        <v>film &amp; video</v>
      </c>
      <c r="R192" t="str">
        <f t="shared" si="17"/>
        <v>drama</v>
      </c>
      <c r="S192" s="11">
        <f t="shared" si="14"/>
        <v>42537.400995370372</v>
      </c>
      <c r="T192" s="10">
        <f t="shared" si="15"/>
        <v>42527.400995370372</v>
      </c>
    </row>
    <row r="193" spans="1:20" ht="43" x14ac:dyDescent="0.5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5">
        <f t="shared" si="12"/>
        <v>0.05</v>
      </c>
      <c r="P193" s="6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4"/>
        <v>42279.191412037035</v>
      </c>
      <c r="T193" s="10">
        <f t="shared" si="15"/>
        <v>42239.191412037035</v>
      </c>
    </row>
    <row r="194" spans="1:20" ht="43" x14ac:dyDescent="0.5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5">
        <f t="shared" ref="O194:O257" si="18">E194/D194</f>
        <v>1.7E-5</v>
      </c>
      <c r="P194" s="6">
        <f t="shared" ref="P194:P257" si="19">E194/L194</f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ref="S194:S257" si="20">(((I194/60)/60)/24)+DATE(1970,1,1)+(-6/24)</f>
        <v>41929.542037037041</v>
      </c>
      <c r="T194" s="10">
        <f t="shared" ref="T194:T257" si="21">(((J194/60)/60)/24)+DATE(1970,1,1)+(-6/24)</f>
        <v>41899.542037037041</v>
      </c>
    </row>
    <row r="195" spans="1:20" ht="43" x14ac:dyDescent="0.5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5">
        <f t="shared" si="18"/>
        <v>0</v>
      </c>
      <c r="P195" s="6" t="e">
        <f t="shared" si="19"/>
        <v>#DIV/0!</v>
      </c>
      <c r="Q195" t="str">
        <f t="shared" ref="Q195:Q258" si="22">LEFT(N195,FIND("/",N195)-1)</f>
        <v>film &amp; video</v>
      </c>
      <c r="R195" t="str">
        <f t="shared" ref="R195:R258" si="23">RIGHT(N195, LEN(N195)-FIND("/", N195))</f>
        <v>drama</v>
      </c>
      <c r="S195" s="11">
        <f t="shared" si="20"/>
        <v>41971.726458333331</v>
      </c>
      <c r="T195" s="10">
        <f t="shared" si="21"/>
        <v>41911.684791666667</v>
      </c>
    </row>
    <row r="196" spans="1:20" ht="43" x14ac:dyDescent="0.5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5">
        <f t="shared" si="18"/>
        <v>1.1999999999999999E-3</v>
      </c>
      <c r="P196" s="6">
        <f t="shared" si="19"/>
        <v>1</v>
      </c>
      <c r="Q196" t="str">
        <f t="shared" si="22"/>
        <v>film &amp; video</v>
      </c>
      <c r="R196" t="str">
        <f t="shared" si="23"/>
        <v>drama</v>
      </c>
      <c r="S196" s="11">
        <f t="shared" si="20"/>
        <v>42435.746886574074</v>
      </c>
      <c r="T196" s="10">
        <f t="shared" si="21"/>
        <v>42375.746886574074</v>
      </c>
    </row>
    <row r="197" spans="1:20" ht="43" x14ac:dyDescent="0.5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5">
        <f t="shared" si="18"/>
        <v>0</v>
      </c>
      <c r="P197" s="6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11">
        <f t="shared" si="20"/>
        <v>42195.42050925926</v>
      </c>
      <c r="T197" s="10">
        <f t="shared" si="21"/>
        <v>42135.42050925926</v>
      </c>
    </row>
    <row r="198" spans="1:20" ht="43" x14ac:dyDescent="0.5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5">
        <f t="shared" si="18"/>
        <v>0.41857142857142859</v>
      </c>
      <c r="P198" s="6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11">
        <f t="shared" si="20"/>
        <v>42287.625</v>
      </c>
      <c r="T198" s="10">
        <f t="shared" si="21"/>
        <v>42259.292800925927</v>
      </c>
    </row>
    <row r="199" spans="1:20" ht="43" x14ac:dyDescent="0.5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5">
        <f t="shared" si="18"/>
        <v>0.1048</v>
      </c>
      <c r="P199" s="6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1">
        <f t="shared" si="20"/>
        <v>42783.625</v>
      </c>
      <c r="T199" s="10">
        <f t="shared" si="21"/>
        <v>42741.598379629635</v>
      </c>
    </row>
    <row r="200" spans="1:20" ht="43" x14ac:dyDescent="0.5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5">
        <f t="shared" si="18"/>
        <v>1.116E-2</v>
      </c>
      <c r="P200" s="6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1">
        <f t="shared" si="20"/>
        <v>41917.133356481485</v>
      </c>
      <c r="T200" s="10">
        <f t="shared" si="21"/>
        <v>41887.133356481485</v>
      </c>
    </row>
    <row r="201" spans="1:20" ht="43" x14ac:dyDescent="0.5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5">
        <f t="shared" si="18"/>
        <v>0</v>
      </c>
      <c r="P201" s="6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11">
        <f t="shared" si="20"/>
        <v>42613.873865740738</v>
      </c>
      <c r="T201" s="10">
        <f t="shared" si="21"/>
        <v>42583.873865740738</v>
      </c>
    </row>
    <row r="202" spans="1:20" ht="28.7" x14ac:dyDescent="0.5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5">
        <f t="shared" si="18"/>
        <v>0.26192500000000002</v>
      </c>
      <c r="P202" s="6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11">
        <f t="shared" si="20"/>
        <v>41896.833368055559</v>
      </c>
      <c r="T202" s="10">
        <f t="shared" si="21"/>
        <v>41866.833368055559</v>
      </c>
    </row>
    <row r="203" spans="1:20" ht="43" x14ac:dyDescent="0.5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5">
        <f t="shared" si="18"/>
        <v>0.58461538461538465</v>
      </c>
      <c r="P203" s="6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11">
        <f t="shared" si="20"/>
        <v>42043.568622685183</v>
      </c>
      <c r="T203" s="10">
        <f t="shared" si="21"/>
        <v>42023.568622685183</v>
      </c>
    </row>
    <row r="204" spans="1:20" x14ac:dyDescent="0.5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5">
        <f t="shared" si="18"/>
        <v>0</v>
      </c>
      <c r="P204" s="6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11">
        <f t="shared" si="20"/>
        <v>42285.624305555553</v>
      </c>
      <c r="T204" s="10">
        <f t="shared" si="21"/>
        <v>42255.677824074075</v>
      </c>
    </row>
    <row r="205" spans="1:20" ht="43" x14ac:dyDescent="0.5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5">
        <f t="shared" si="18"/>
        <v>0.2984</v>
      </c>
      <c r="P205" s="6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1">
        <f t="shared" si="20"/>
        <v>42033.597962962958</v>
      </c>
      <c r="T205" s="10">
        <f t="shared" si="21"/>
        <v>41973.597962962958</v>
      </c>
    </row>
    <row r="206" spans="1:20" ht="43" x14ac:dyDescent="0.5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5">
        <f t="shared" si="18"/>
        <v>0.50721666666666665</v>
      </c>
      <c r="P206" s="6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11">
        <f t="shared" si="20"/>
        <v>42586.333368055552</v>
      </c>
      <c r="T206" s="10">
        <f t="shared" si="21"/>
        <v>42556.333368055552</v>
      </c>
    </row>
    <row r="207" spans="1:20" ht="43" x14ac:dyDescent="0.5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5">
        <f t="shared" si="18"/>
        <v>0.16250000000000001</v>
      </c>
      <c r="P207" s="6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11">
        <f t="shared" si="20"/>
        <v>42283.382199074069</v>
      </c>
      <c r="T207" s="10">
        <f t="shared" si="21"/>
        <v>42248.382199074069</v>
      </c>
    </row>
    <row r="208" spans="1:20" ht="43" x14ac:dyDescent="0.5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5">
        <f t="shared" si="18"/>
        <v>0</v>
      </c>
      <c r="P208" s="6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11">
        <f t="shared" si="20"/>
        <v>42587.754432870366</v>
      </c>
      <c r="T208" s="10">
        <f t="shared" si="21"/>
        <v>42566.754432870366</v>
      </c>
    </row>
    <row r="209" spans="1:20" ht="43" x14ac:dyDescent="0.5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5">
        <f t="shared" si="18"/>
        <v>0.15214285714285714</v>
      </c>
      <c r="P209" s="6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11">
        <f t="shared" si="20"/>
        <v>42007.947199074071</v>
      </c>
      <c r="T209" s="10">
        <f t="shared" si="21"/>
        <v>41977.947199074071</v>
      </c>
    </row>
    <row r="210" spans="1:20" ht="43" x14ac:dyDescent="0.5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5">
        <f t="shared" si="18"/>
        <v>0</v>
      </c>
      <c r="P210" s="6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11">
        <f t="shared" si="20"/>
        <v>41989.119988425926</v>
      </c>
      <c r="T210" s="10">
        <f t="shared" si="21"/>
        <v>41959.119988425926</v>
      </c>
    </row>
    <row r="211" spans="1:20" ht="43" x14ac:dyDescent="0.5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5">
        <f t="shared" si="18"/>
        <v>0</v>
      </c>
      <c r="P211" s="6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11">
        <f t="shared" si="20"/>
        <v>42195.672858796301</v>
      </c>
      <c r="T211" s="10">
        <f t="shared" si="21"/>
        <v>42165.672858796301</v>
      </c>
    </row>
    <row r="212" spans="1:20" ht="43" x14ac:dyDescent="0.5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5">
        <f t="shared" si="18"/>
        <v>0.2525</v>
      </c>
      <c r="P212" s="6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11">
        <f t="shared" si="20"/>
        <v>42277.958333333328</v>
      </c>
      <c r="T212" s="10">
        <f t="shared" si="21"/>
        <v>42248.814722222218</v>
      </c>
    </row>
    <row r="213" spans="1:20" ht="43" x14ac:dyDescent="0.5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5">
        <f t="shared" si="18"/>
        <v>0.44600000000000001</v>
      </c>
      <c r="P213" s="6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11">
        <f t="shared" si="20"/>
        <v>42265.909918981488</v>
      </c>
      <c r="T213" s="10">
        <f t="shared" si="21"/>
        <v>42235.909918981488</v>
      </c>
    </row>
    <row r="214" spans="1:20" ht="28.7" x14ac:dyDescent="0.5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5">
        <f t="shared" si="18"/>
        <v>1.5873015873015873E-4</v>
      </c>
      <c r="P214" s="6">
        <f t="shared" si="19"/>
        <v>1</v>
      </c>
      <c r="Q214" t="str">
        <f t="shared" si="22"/>
        <v>film &amp; video</v>
      </c>
      <c r="R214" t="str">
        <f t="shared" si="23"/>
        <v>drama</v>
      </c>
      <c r="S214" s="11">
        <f t="shared" si="20"/>
        <v>42476.589351851857</v>
      </c>
      <c r="T214" s="10">
        <f t="shared" si="21"/>
        <v>42416.631018518514</v>
      </c>
    </row>
    <row r="215" spans="1:20" ht="43" x14ac:dyDescent="0.5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5">
        <f t="shared" si="18"/>
        <v>4.0000000000000002E-4</v>
      </c>
      <c r="P215" s="6">
        <f t="shared" si="19"/>
        <v>20</v>
      </c>
      <c r="Q215" t="str">
        <f t="shared" si="22"/>
        <v>film &amp; video</v>
      </c>
      <c r="R215" t="str">
        <f t="shared" si="23"/>
        <v>drama</v>
      </c>
      <c r="S215" s="11">
        <f t="shared" si="20"/>
        <v>42232.337974537033</v>
      </c>
      <c r="T215" s="10">
        <f t="shared" si="21"/>
        <v>42202.344293981485</v>
      </c>
    </row>
    <row r="216" spans="1:20" ht="43" x14ac:dyDescent="0.5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5">
        <f t="shared" si="18"/>
        <v>8.0000000000000007E-5</v>
      </c>
      <c r="P216" s="6">
        <f t="shared" si="19"/>
        <v>1</v>
      </c>
      <c r="Q216" t="str">
        <f t="shared" si="22"/>
        <v>film &amp; video</v>
      </c>
      <c r="R216" t="str">
        <f t="shared" si="23"/>
        <v>drama</v>
      </c>
      <c r="S216" s="11">
        <f t="shared" si="20"/>
        <v>42069.39061342593</v>
      </c>
      <c r="T216" s="10">
        <f t="shared" si="21"/>
        <v>42009.39061342593</v>
      </c>
    </row>
    <row r="217" spans="1:20" ht="43" x14ac:dyDescent="0.5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5">
        <f t="shared" si="18"/>
        <v>2.2727272727272726E-3</v>
      </c>
      <c r="P217" s="6">
        <f t="shared" si="19"/>
        <v>10</v>
      </c>
      <c r="Q217" t="str">
        <f t="shared" si="22"/>
        <v>film &amp; video</v>
      </c>
      <c r="R217" t="str">
        <f t="shared" si="23"/>
        <v>drama</v>
      </c>
      <c r="S217" s="11">
        <f t="shared" si="20"/>
        <v>42417.749305555553</v>
      </c>
      <c r="T217" s="10">
        <f t="shared" si="21"/>
        <v>42374.980115740742</v>
      </c>
    </row>
    <row r="218" spans="1:20" ht="43" x14ac:dyDescent="0.5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5">
        <f t="shared" si="18"/>
        <v>0.55698440000000005</v>
      </c>
      <c r="P218" s="6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11">
        <f t="shared" si="20"/>
        <v>42116.667094907403</v>
      </c>
      <c r="T218" s="10">
        <f t="shared" si="21"/>
        <v>42066.708761574075</v>
      </c>
    </row>
    <row r="219" spans="1:20" x14ac:dyDescent="0.5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5">
        <f t="shared" si="18"/>
        <v>0.11942999999999999</v>
      </c>
      <c r="P219" s="6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11">
        <f t="shared" si="20"/>
        <v>42001.39061342593</v>
      </c>
      <c r="T219" s="10">
        <f t="shared" si="21"/>
        <v>41970.39061342593</v>
      </c>
    </row>
    <row r="220" spans="1:20" ht="43" x14ac:dyDescent="0.5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5">
        <f t="shared" si="18"/>
        <v>0.02</v>
      </c>
      <c r="P220" s="6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1">
        <f t="shared" si="20"/>
        <v>42139.378344907411</v>
      </c>
      <c r="T220" s="10">
        <f t="shared" si="21"/>
        <v>42079.378344907411</v>
      </c>
    </row>
    <row r="221" spans="1:20" ht="28.7" x14ac:dyDescent="0.5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5">
        <f t="shared" si="18"/>
        <v>0.17630000000000001</v>
      </c>
      <c r="P221" s="6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11">
        <f t="shared" si="20"/>
        <v>42461.040972222225</v>
      </c>
      <c r="T221" s="10">
        <f t="shared" si="21"/>
        <v>42429.076678240745</v>
      </c>
    </row>
    <row r="222" spans="1:20" ht="43" x14ac:dyDescent="0.5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5">
        <f t="shared" si="18"/>
        <v>7.1999999999999998E-3</v>
      </c>
      <c r="P222" s="6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1">
        <f t="shared" si="20"/>
        <v>42236.587499999994</v>
      </c>
      <c r="T222" s="10">
        <f t="shared" si="21"/>
        <v>42195.393865740742</v>
      </c>
    </row>
    <row r="223" spans="1:20" x14ac:dyDescent="0.5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5">
        <f t="shared" si="18"/>
        <v>0</v>
      </c>
      <c r="P223" s="6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11">
        <f t="shared" si="20"/>
        <v>42091.54587962963</v>
      </c>
      <c r="T223" s="10">
        <f t="shared" si="21"/>
        <v>42031.587546296301</v>
      </c>
    </row>
    <row r="224" spans="1:20" ht="43" x14ac:dyDescent="0.5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5">
        <f t="shared" si="18"/>
        <v>0.13</v>
      </c>
      <c r="P224" s="6">
        <f t="shared" si="19"/>
        <v>65</v>
      </c>
      <c r="Q224" t="str">
        <f t="shared" si="22"/>
        <v>film &amp; video</v>
      </c>
      <c r="R224" t="str">
        <f t="shared" si="23"/>
        <v>drama</v>
      </c>
      <c r="S224" s="11">
        <f t="shared" si="20"/>
        <v>42089.860416666663</v>
      </c>
      <c r="T224" s="10">
        <f t="shared" si="21"/>
        <v>42031.519884259258</v>
      </c>
    </row>
    <row r="225" spans="1:20" ht="43" x14ac:dyDescent="0.5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5">
        <f t="shared" si="18"/>
        <v>0</v>
      </c>
      <c r="P225" s="6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11">
        <f t="shared" si="20"/>
        <v>42511.795138888891</v>
      </c>
      <c r="T225" s="10">
        <f t="shared" si="21"/>
        <v>42481.798032407409</v>
      </c>
    </row>
    <row r="226" spans="1:20" ht="43" x14ac:dyDescent="0.5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5">
        <f t="shared" si="18"/>
        <v>0</v>
      </c>
      <c r="P226" s="6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11">
        <f t="shared" si="20"/>
        <v>42194.985254629632</v>
      </c>
      <c r="T226" s="10">
        <f t="shared" si="21"/>
        <v>42134.985254629632</v>
      </c>
    </row>
    <row r="227" spans="1:20" ht="43" x14ac:dyDescent="0.5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5">
        <f t="shared" si="18"/>
        <v>0</v>
      </c>
      <c r="P227" s="6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11">
        <f t="shared" si="20"/>
        <v>42468.669606481482</v>
      </c>
      <c r="T227" s="10">
        <f t="shared" si="21"/>
        <v>42438.711273148147</v>
      </c>
    </row>
    <row r="228" spans="1:20" ht="43" x14ac:dyDescent="0.5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5">
        <f t="shared" si="18"/>
        <v>8.6206896551724137E-3</v>
      </c>
      <c r="P228" s="6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1">
        <f t="shared" si="20"/>
        <v>42155.145138888889</v>
      </c>
      <c r="T228" s="10">
        <f t="shared" si="21"/>
        <v>42106.416018518517</v>
      </c>
    </row>
    <row r="229" spans="1:20" ht="43" x14ac:dyDescent="0.5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5">
        <f t="shared" si="18"/>
        <v>0</v>
      </c>
      <c r="P229" s="6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11">
        <f t="shared" si="20"/>
        <v>42194.643993055557</v>
      </c>
      <c r="T229" s="10">
        <f t="shared" si="21"/>
        <v>42164.643993055557</v>
      </c>
    </row>
    <row r="230" spans="1:20" ht="28.7" x14ac:dyDescent="0.5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5">
        <f t="shared" si="18"/>
        <v>0</v>
      </c>
      <c r="P230" s="6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11">
        <f t="shared" si="20"/>
        <v>42156.436400462961</v>
      </c>
      <c r="T230" s="10">
        <f t="shared" si="21"/>
        <v>42096.436400462961</v>
      </c>
    </row>
    <row r="231" spans="1:20" ht="43" x14ac:dyDescent="0.5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5">
        <f t="shared" si="18"/>
        <v>0</v>
      </c>
      <c r="P231" s="6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11">
        <f t="shared" si="20"/>
        <v>42413.683993055558</v>
      </c>
      <c r="T231" s="10">
        <f t="shared" si="21"/>
        <v>42383.683993055558</v>
      </c>
    </row>
    <row r="232" spans="1:20" ht="43" x14ac:dyDescent="0.5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5">
        <f t="shared" si="18"/>
        <v>4.0000000000000001E-3</v>
      </c>
      <c r="P232" s="6">
        <f t="shared" si="19"/>
        <v>30</v>
      </c>
      <c r="Q232" t="str">
        <f t="shared" si="22"/>
        <v>film &amp; video</v>
      </c>
      <c r="R232" t="str">
        <f t="shared" si="23"/>
        <v>drama</v>
      </c>
      <c r="S232" s="11">
        <f t="shared" si="20"/>
        <v>42159.527210648142</v>
      </c>
      <c r="T232" s="10">
        <f t="shared" si="21"/>
        <v>42129.527210648142</v>
      </c>
    </row>
    <row r="233" spans="1:20" ht="43" x14ac:dyDescent="0.5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5">
        <f t="shared" si="18"/>
        <v>0</v>
      </c>
      <c r="P233" s="6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11">
        <f t="shared" si="20"/>
        <v>42371.708923611113</v>
      </c>
      <c r="T233" s="10">
        <f t="shared" si="21"/>
        <v>42341.708923611113</v>
      </c>
    </row>
    <row r="234" spans="1:20" ht="43" x14ac:dyDescent="0.5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5">
        <f t="shared" si="18"/>
        <v>2.75E-2</v>
      </c>
      <c r="P234" s="6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11">
        <f t="shared" si="20"/>
        <v>42062.57576388889</v>
      </c>
      <c r="T234" s="10">
        <f t="shared" si="21"/>
        <v>42032.57576388889</v>
      </c>
    </row>
    <row r="235" spans="1:20" ht="43" x14ac:dyDescent="0.5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5">
        <f t="shared" si="18"/>
        <v>0</v>
      </c>
      <c r="P235" s="6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11">
        <f t="shared" si="20"/>
        <v>42642.661712962959</v>
      </c>
      <c r="T235" s="10">
        <f t="shared" si="21"/>
        <v>42612.661712962959</v>
      </c>
    </row>
    <row r="236" spans="1:20" ht="43" x14ac:dyDescent="0.5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5">
        <f t="shared" si="18"/>
        <v>0.40100000000000002</v>
      </c>
      <c r="P236" s="6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1">
        <f t="shared" si="20"/>
        <v>42175.785405092596</v>
      </c>
      <c r="T236" s="10">
        <f t="shared" si="21"/>
        <v>42135.785405092596</v>
      </c>
    </row>
    <row r="237" spans="1:20" ht="43" x14ac:dyDescent="0.5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5">
        <f t="shared" si="18"/>
        <v>0</v>
      </c>
      <c r="P237" s="6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11">
        <f t="shared" si="20"/>
        <v>42194.658530092594</v>
      </c>
      <c r="T237" s="10">
        <f t="shared" si="21"/>
        <v>42164.658530092594</v>
      </c>
    </row>
    <row r="238" spans="1:20" ht="43" x14ac:dyDescent="0.5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5">
        <f t="shared" si="18"/>
        <v>0</v>
      </c>
      <c r="P238" s="6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11">
        <f t="shared" si="20"/>
        <v>42373.75</v>
      </c>
      <c r="T238" s="10">
        <f t="shared" si="21"/>
        <v>42320.83447916666</v>
      </c>
    </row>
    <row r="239" spans="1:20" x14ac:dyDescent="0.5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5">
        <f t="shared" si="18"/>
        <v>3.3333333333333335E-3</v>
      </c>
      <c r="P239" s="6">
        <f t="shared" si="19"/>
        <v>50</v>
      </c>
      <c r="Q239" t="str">
        <f t="shared" si="22"/>
        <v>film &amp; video</v>
      </c>
      <c r="R239" t="str">
        <f t="shared" si="23"/>
        <v>drama</v>
      </c>
      <c r="S239" s="11">
        <f t="shared" si="20"/>
        <v>42437.327187499999</v>
      </c>
      <c r="T239" s="10">
        <f t="shared" si="21"/>
        <v>42377.327187499999</v>
      </c>
    </row>
    <row r="240" spans="1:20" ht="43" x14ac:dyDescent="0.5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5">
        <f t="shared" si="18"/>
        <v>0</v>
      </c>
      <c r="P240" s="6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11">
        <f t="shared" si="20"/>
        <v>42734.125</v>
      </c>
      <c r="T240" s="10">
        <f t="shared" si="21"/>
        <v>42713.712499999994</v>
      </c>
    </row>
    <row r="241" spans="1:20" ht="43" x14ac:dyDescent="0.5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5">
        <f t="shared" si="18"/>
        <v>0.25</v>
      </c>
      <c r="P241" s="6">
        <f t="shared" si="19"/>
        <v>50</v>
      </c>
      <c r="Q241" t="str">
        <f t="shared" si="22"/>
        <v>film &amp; video</v>
      </c>
      <c r="R241" t="str">
        <f t="shared" si="23"/>
        <v>drama</v>
      </c>
      <c r="S241" s="11">
        <f t="shared" si="20"/>
        <v>42316.25</v>
      </c>
      <c r="T241" s="10">
        <f t="shared" si="21"/>
        <v>42296.860300925924</v>
      </c>
    </row>
    <row r="242" spans="1:20" ht="43" x14ac:dyDescent="0.5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5">
        <f t="shared" si="18"/>
        <v>1.0763413333333334</v>
      </c>
      <c r="P242" s="6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11">
        <f t="shared" si="20"/>
        <v>41399.458460648151</v>
      </c>
      <c r="T242" s="10">
        <f t="shared" si="21"/>
        <v>41354.458460648151</v>
      </c>
    </row>
    <row r="243" spans="1:20" ht="43" x14ac:dyDescent="0.5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5">
        <f t="shared" si="18"/>
        <v>1.1263736263736264</v>
      </c>
      <c r="P243" s="6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11">
        <f t="shared" si="20"/>
        <v>41994.447962962964</v>
      </c>
      <c r="T243" s="10">
        <f t="shared" si="21"/>
        <v>41949.447962962964</v>
      </c>
    </row>
    <row r="244" spans="1:20" ht="43" x14ac:dyDescent="0.5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5">
        <f t="shared" si="18"/>
        <v>1.1346153846153846</v>
      </c>
      <c r="P244" s="6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11">
        <f t="shared" si="20"/>
        <v>40897.242939814816</v>
      </c>
      <c r="T244" s="10">
        <f t="shared" si="21"/>
        <v>40862.242939814816</v>
      </c>
    </row>
    <row r="245" spans="1:20" ht="43" x14ac:dyDescent="0.5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5">
        <f t="shared" si="18"/>
        <v>1.0259199999999999</v>
      </c>
      <c r="P245" s="6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11">
        <f t="shared" si="20"/>
        <v>41691.797500000001</v>
      </c>
      <c r="T245" s="10">
        <f t="shared" si="21"/>
        <v>41661.797500000001</v>
      </c>
    </row>
    <row r="246" spans="1:20" ht="57.35" x14ac:dyDescent="0.5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5">
        <f t="shared" si="18"/>
        <v>1.1375714285714287</v>
      </c>
      <c r="P246" s="6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11">
        <f t="shared" si="20"/>
        <v>40253.04583333333</v>
      </c>
      <c r="T246" s="10">
        <f t="shared" si="21"/>
        <v>40213.073599537034</v>
      </c>
    </row>
    <row r="247" spans="1:20" ht="43" x14ac:dyDescent="0.5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5">
        <f t="shared" si="18"/>
        <v>1.0371999999999999</v>
      </c>
      <c r="P247" s="6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11">
        <f t="shared" si="20"/>
        <v>41136.803067129629</v>
      </c>
      <c r="T247" s="10">
        <f t="shared" si="21"/>
        <v>41106.803067129629</v>
      </c>
    </row>
    <row r="248" spans="1:20" ht="43" x14ac:dyDescent="0.5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5">
        <f t="shared" si="18"/>
        <v>3.0546000000000002</v>
      </c>
      <c r="P248" s="6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11">
        <f t="shared" si="20"/>
        <v>40530.155150462961</v>
      </c>
      <c r="T248" s="10">
        <f t="shared" si="21"/>
        <v>40480.113483796296</v>
      </c>
    </row>
    <row r="249" spans="1:20" ht="57.35" x14ac:dyDescent="0.5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5">
        <f t="shared" si="18"/>
        <v>1.341</v>
      </c>
      <c r="P249" s="6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11">
        <f t="shared" si="20"/>
        <v>40466.902083333334</v>
      </c>
      <c r="T249" s="10">
        <f t="shared" si="21"/>
        <v>40430.354328703703</v>
      </c>
    </row>
    <row r="250" spans="1:20" ht="43" x14ac:dyDescent="0.5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5">
        <f t="shared" si="18"/>
        <v>1.0133294117647058</v>
      </c>
      <c r="P250" s="6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11">
        <f t="shared" si="20"/>
        <v>40915.524409722224</v>
      </c>
      <c r="T250" s="10">
        <f t="shared" si="21"/>
        <v>40870.524409722224</v>
      </c>
    </row>
    <row r="251" spans="1:20" ht="57.35" x14ac:dyDescent="0.5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5">
        <f t="shared" si="18"/>
        <v>1.1292</v>
      </c>
      <c r="P251" s="6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11">
        <f t="shared" si="20"/>
        <v>40412.486111111109</v>
      </c>
      <c r="T251" s="10">
        <f t="shared" si="21"/>
        <v>40332.673842592594</v>
      </c>
    </row>
    <row r="252" spans="1:20" ht="43" x14ac:dyDescent="0.5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5">
        <f t="shared" si="18"/>
        <v>1.0558333333333334</v>
      </c>
      <c r="P252" s="6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11">
        <f t="shared" si="20"/>
        <v>41431.315868055557</v>
      </c>
      <c r="T252" s="10">
        <f t="shared" si="21"/>
        <v>41401.315868055557</v>
      </c>
    </row>
    <row r="253" spans="1:20" ht="43" x14ac:dyDescent="0.5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5">
        <f t="shared" si="18"/>
        <v>1.2557142857142858</v>
      </c>
      <c r="P253" s="6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11">
        <f t="shared" si="20"/>
        <v>41045.541666666664</v>
      </c>
      <c r="T253" s="10">
        <f t="shared" si="21"/>
        <v>41013.537569444445</v>
      </c>
    </row>
    <row r="254" spans="1:20" ht="43" x14ac:dyDescent="0.5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5">
        <f t="shared" si="18"/>
        <v>1.8455999999999999</v>
      </c>
      <c r="P254" s="6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11">
        <f t="shared" si="20"/>
        <v>40329.915972222225</v>
      </c>
      <c r="T254" s="10">
        <f t="shared" si="21"/>
        <v>40266.412708333337</v>
      </c>
    </row>
    <row r="255" spans="1:20" ht="43" x14ac:dyDescent="0.5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5">
        <f t="shared" si="18"/>
        <v>1.0073333333333334</v>
      </c>
      <c r="P255" s="6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11">
        <f t="shared" si="20"/>
        <v>40954.400868055556</v>
      </c>
      <c r="T255" s="10">
        <f t="shared" si="21"/>
        <v>40924.400868055556</v>
      </c>
    </row>
    <row r="256" spans="1:20" ht="43" x14ac:dyDescent="0.5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5">
        <f t="shared" si="18"/>
        <v>1.1694724999999999</v>
      </c>
      <c r="P256" s="6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11">
        <f t="shared" si="20"/>
        <v>42293.833333333328</v>
      </c>
      <c r="T256" s="10">
        <f t="shared" si="21"/>
        <v>42263.702662037031</v>
      </c>
    </row>
    <row r="257" spans="1:20" ht="28.7" x14ac:dyDescent="0.5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5">
        <f t="shared" si="18"/>
        <v>1.0673325</v>
      </c>
      <c r="P257" s="6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11">
        <f t="shared" si="20"/>
        <v>40618.23474537037</v>
      </c>
      <c r="T257" s="10">
        <f t="shared" si="21"/>
        <v>40588.276412037041</v>
      </c>
    </row>
    <row r="258" spans="1:20" ht="43" x14ac:dyDescent="0.5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5">
        <f t="shared" ref="O258:O321" si="24">E258/D258</f>
        <v>1.391</v>
      </c>
      <c r="P258" s="6">
        <f t="shared" ref="P258:P321" si="25">E258/L258</f>
        <v>65.756363636363631</v>
      </c>
      <c r="Q258" t="str">
        <f t="shared" si="22"/>
        <v>film &amp; video</v>
      </c>
      <c r="R258" t="str">
        <f t="shared" si="23"/>
        <v>documentary</v>
      </c>
      <c r="S258" s="11">
        <f t="shared" ref="S258:S321" si="26">(((I258/60)/60)/24)+DATE(1970,1,1)+(-6/24)</f>
        <v>41349.519293981481</v>
      </c>
      <c r="T258" s="10">
        <f t="shared" ref="T258:T321" si="27">(((J258/60)/60)/24)+DATE(1970,1,1)+(-6/24)</f>
        <v>41319.519293981481</v>
      </c>
    </row>
    <row r="259" spans="1:20" ht="43" x14ac:dyDescent="0.5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5">
        <f t="shared" si="24"/>
        <v>1.0672648571428571</v>
      </c>
      <c r="P259" s="6">
        <f t="shared" si="25"/>
        <v>66.70405357142856</v>
      </c>
      <c r="Q259" t="str">
        <f t="shared" ref="Q259:Q322" si="28">LEFT(N259,FIND("/",N259)-1)</f>
        <v>film &amp; video</v>
      </c>
      <c r="R259" t="str">
        <f t="shared" ref="R259:R322" si="29">RIGHT(N259, LEN(N259)-FIND("/", N259))</f>
        <v>documentary</v>
      </c>
      <c r="S259" s="11">
        <f t="shared" si="26"/>
        <v>42509.376875000002</v>
      </c>
      <c r="T259" s="10">
        <f t="shared" si="27"/>
        <v>42479.376875000002</v>
      </c>
    </row>
    <row r="260" spans="1:20" ht="43" x14ac:dyDescent="0.5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5">
        <f t="shared" si="24"/>
        <v>1.9114</v>
      </c>
      <c r="P260" s="6">
        <f t="shared" si="25"/>
        <v>83.345930232558146</v>
      </c>
      <c r="Q260" t="str">
        <f t="shared" si="28"/>
        <v>film &amp; video</v>
      </c>
      <c r="R260" t="str">
        <f t="shared" si="29"/>
        <v>documentary</v>
      </c>
      <c r="S260" s="11">
        <f t="shared" si="26"/>
        <v>40711.801689814813</v>
      </c>
      <c r="T260" s="10">
        <f t="shared" si="27"/>
        <v>40681.801689814813</v>
      </c>
    </row>
    <row r="261" spans="1:20" ht="43" x14ac:dyDescent="0.5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5">
        <f t="shared" si="24"/>
        <v>1.3193789333333332</v>
      </c>
      <c r="P261" s="6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11">
        <f t="shared" si="26"/>
        <v>42102.488067129627</v>
      </c>
      <c r="T261" s="10">
        <f t="shared" si="27"/>
        <v>42072.488067129627</v>
      </c>
    </row>
    <row r="262" spans="1:20" ht="43" x14ac:dyDescent="0.5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5">
        <f t="shared" si="24"/>
        <v>1.0640000000000001</v>
      </c>
      <c r="P262" s="6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11">
        <f t="shared" si="26"/>
        <v>40376.165972222225</v>
      </c>
      <c r="T262" s="10">
        <f t="shared" si="27"/>
        <v>40330.505543981482</v>
      </c>
    </row>
    <row r="263" spans="1:20" ht="28.7" x14ac:dyDescent="0.5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5">
        <f t="shared" si="24"/>
        <v>1.0740000000000001</v>
      </c>
      <c r="P263" s="6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11">
        <f t="shared" si="26"/>
        <v>41067.371527777781</v>
      </c>
      <c r="T263" s="10">
        <f t="shared" si="27"/>
        <v>41017.635462962964</v>
      </c>
    </row>
    <row r="264" spans="1:20" ht="28.7" x14ac:dyDescent="0.5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5">
        <f t="shared" si="24"/>
        <v>2.4</v>
      </c>
      <c r="P264" s="6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11">
        <f t="shared" si="26"/>
        <v>40599.99800925926</v>
      </c>
      <c r="T264" s="10">
        <f t="shared" si="27"/>
        <v>40554.99800925926</v>
      </c>
    </row>
    <row r="265" spans="1:20" ht="57.35" x14ac:dyDescent="0.5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5">
        <f t="shared" si="24"/>
        <v>1.1808107999999999</v>
      </c>
      <c r="P265" s="6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11">
        <f t="shared" si="26"/>
        <v>41179.704791666663</v>
      </c>
      <c r="T265" s="10">
        <f t="shared" si="27"/>
        <v>41149.704791666663</v>
      </c>
    </row>
    <row r="266" spans="1:20" ht="57.35" x14ac:dyDescent="0.5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5">
        <f t="shared" si="24"/>
        <v>1.1819999999999999</v>
      </c>
      <c r="P266" s="6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11">
        <f t="shared" si="26"/>
        <v>41040.370312500003</v>
      </c>
      <c r="T266" s="10">
        <f t="shared" si="27"/>
        <v>41010.370312500003</v>
      </c>
    </row>
    <row r="267" spans="1:20" ht="57.35" x14ac:dyDescent="0.5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5">
        <f t="shared" si="24"/>
        <v>1.111</v>
      </c>
      <c r="P267" s="6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11">
        <f t="shared" si="26"/>
        <v>40308.594444444447</v>
      </c>
      <c r="T267" s="10">
        <f t="shared" si="27"/>
        <v>40266.995717592588</v>
      </c>
    </row>
    <row r="268" spans="1:20" ht="57.35" x14ac:dyDescent="0.5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5">
        <f t="shared" si="24"/>
        <v>1.4550000000000001</v>
      </c>
      <c r="P268" s="6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11">
        <f t="shared" si="26"/>
        <v>40290.910416666666</v>
      </c>
      <c r="T268" s="10">
        <f t="shared" si="27"/>
        <v>40204.924849537041</v>
      </c>
    </row>
    <row r="269" spans="1:20" ht="43" x14ac:dyDescent="0.5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5">
        <f t="shared" si="24"/>
        <v>1.3162883248730965</v>
      </c>
      <c r="P269" s="6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11">
        <f t="shared" si="26"/>
        <v>41815.202534722222</v>
      </c>
      <c r="T269" s="10">
        <f t="shared" si="27"/>
        <v>41785.202534722222</v>
      </c>
    </row>
    <row r="270" spans="1:20" ht="43" x14ac:dyDescent="0.5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5">
        <f t="shared" si="24"/>
        <v>1.1140000000000001</v>
      </c>
      <c r="P270" s="6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11">
        <f t="shared" si="26"/>
        <v>40853.944189814814</v>
      </c>
      <c r="T270" s="10">
        <f t="shared" si="27"/>
        <v>40808.90252314815</v>
      </c>
    </row>
    <row r="271" spans="1:20" ht="43" x14ac:dyDescent="0.5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5">
        <f t="shared" si="24"/>
        <v>1.4723377</v>
      </c>
      <c r="P271" s="6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11">
        <f t="shared" si="26"/>
        <v>42787.947013888886</v>
      </c>
      <c r="T271" s="10">
        <f t="shared" si="27"/>
        <v>42757.947013888886</v>
      </c>
    </row>
    <row r="272" spans="1:20" ht="43" x14ac:dyDescent="0.5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5">
        <f t="shared" si="24"/>
        <v>1.5260869565217392</v>
      </c>
      <c r="P272" s="6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11">
        <f t="shared" si="26"/>
        <v>40687.916666666664</v>
      </c>
      <c r="T272" s="10">
        <f t="shared" si="27"/>
        <v>40637.616550925923</v>
      </c>
    </row>
    <row r="273" spans="1:20" ht="43" x14ac:dyDescent="0.5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5">
        <f t="shared" si="24"/>
        <v>1.0468</v>
      </c>
      <c r="P273" s="6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11">
        <f t="shared" si="26"/>
        <v>41641.083333333336</v>
      </c>
      <c r="T273" s="10">
        <f t="shared" si="27"/>
        <v>41611.85024305556</v>
      </c>
    </row>
    <row r="274" spans="1:20" ht="43" x14ac:dyDescent="0.5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5">
        <f t="shared" si="24"/>
        <v>1.7743366666666667</v>
      </c>
      <c r="P274" s="6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11">
        <f t="shared" si="26"/>
        <v>40296.53402777778</v>
      </c>
      <c r="T274" s="10">
        <f t="shared" si="27"/>
        <v>40235.650358796294</v>
      </c>
    </row>
    <row r="275" spans="1:20" ht="43" x14ac:dyDescent="0.5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5">
        <f t="shared" si="24"/>
        <v>1.077758</v>
      </c>
      <c r="P275" s="6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11">
        <f t="shared" si="26"/>
        <v>40727.248449074075</v>
      </c>
      <c r="T275" s="10">
        <f t="shared" si="27"/>
        <v>40697.248449074075</v>
      </c>
    </row>
    <row r="276" spans="1:20" ht="43" x14ac:dyDescent="0.5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5">
        <f t="shared" si="24"/>
        <v>1.56</v>
      </c>
      <c r="P276" s="6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11">
        <f t="shared" si="26"/>
        <v>41004.040972222225</v>
      </c>
      <c r="T276" s="10">
        <f t="shared" si="27"/>
        <v>40969.662372685183</v>
      </c>
    </row>
    <row r="277" spans="1:20" ht="43" x14ac:dyDescent="0.5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5">
        <f t="shared" si="24"/>
        <v>1.08395</v>
      </c>
      <c r="P277" s="6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11">
        <f t="shared" si="26"/>
        <v>41222.823680555557</v>
      </c>
      <c r="T277" s="10">
        <f t="shared" si="27"/>
        <v>41192.782013888893</v>
      </c>
    </row>
    <row r="278" spans="1:20" ht="43" x14ac:dyDescent="0.5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5">
        <f t="shared" si="24"/>
        <v>1.476</v>
      </c>
      <c r="P278" s="6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11">
        <f t="shared" si="26"/>
        <v>41026.790208333332</v>
      </c>
      <c r="T278" s="10">
        <f t="shared" si="27"/>
        <v>40966.831874999996</v>
      </c>
    </row>
    <row r="279" spans="1:20" ht="43" x14ac:dyDescent="0.5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5">
        <f t="shared" si="24"/>
        <v>1.1038153846153846</v>
      </c>
      <c r="P279" s="6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11">
        <f t="shared" si="26"/>
        <v>42147.641423611116</v>
      </c>
      <c r="T279" s="10">
        <f t="shared" si="27"/>
        <v>42117.641423611116</v>
      </c>
    </row>
    <row r="280" spans="1:20" ht="28.7" x14ac:dyDescent="0.5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5">
        <f t="shared" si="24"/>
        <v>1.5034814814814814</v>
      </c>
      <c r="P280" s="6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11">
        <f t="shared" si="26"/>
        <v>41193.790960648148</v>
      </c>
      <c r="T280" s="10">
        <f t="shared" si="27"/>
        <v>41163.790960648148</v>
      </c>
    </row>
    <row r="281" spans="1:20" ht="43" x14ac:dyDescent="0.5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5">
        <f t="shared" si="24"/>
        <v>1.5731829411764706</v>
      </c>
      <c r="P281" s="6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11">
        <f t="shared" si="26"/>
        <v>42792.834027777775</v>
      </c>
      <c r="T281" s="10">
        <f t="shared" si="27"/>
        <v>42758.994166666671</v>
      </c>
    </row>
    <row r="282" spans="1:20" ht="43" x14ac:dyDescent="0.5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5">
        <f t="shared" si="24"/>
        <v>1.5614399999999999</v>
      </c>
      <c r="P282" s="6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11">
        <f t="shared" si="26"/>
        <v>41789.340682870366</v>
      </c>
      <c r="T282" s="10">
        <f t="shared" si="27"/>
        <v>41744.340682870366</v>
      </c>
    </row>
    <row r="283" spans="1:20" ht="43" x14ac:dyDescent="0.5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5">
        <f t="shared" si="24"/>
        <v>1.2058763636363636</v>
      </c>
      <c r="P283" s="6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11">
        <f t="shared" si="26"/>
        <v>40035.55972222222</v>
      </c>
      <c r="T283" s="10">
        <f t="shared" si="27"/>
        <v>39949.913344907407</v>
      </c>
    </row>
    <row r="284" spans="1:20" ht="43" x14ac:dyDescent="0.5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5">
        <f t="shared" si="24"/>
        <v>1.0118888888888888</v>
      </c>
      <c r="P284" s="6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11">
        <f t="shared" si="26"/>
        <v>40231.666666666664</v>
      </c>
      <c r="T284" s="10">
        <f t="shared" si="27"/>
        <v>40194.670046296298</v>
      </c>
    </row>
    <row r="285" spans="1:20" ht="28.7" x14ac:dyDescent="0.5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5">
        <f t="shared" si="24"/>
        <v>1.142725</v>
      </c>
      <c r="P285" s="6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11">
        <f t="shared" si="26"/>
        <v>40694.957638888889</v>
      </c>
      <c r="T285" s="10">
        <f t="shared" si="27"/>
        <v>40675.46</v>
      </c>
    </row>
    <row r="286" spans="1:20" ht="43" x14ac:dyDescent="0.5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5">
        <f t="shared" si="24"/>
        <v>1.0462615</v>
      </c>
      <c r="P286" s="6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11">
        <f t="shared" si="26"/>
        <v>40929.488194444442</v>
      </c>
      <c r="T286" s="10">
        <f t="shared" si="27"/>
        <v>40904.488194444442</v>
      </c>
    </row>
    <row r="287" spans="1:20" ht="43" x14ac:dyDescent="0.5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5">
        <f t="shared" si="24"/>
        <v>2.2882507142857142</v>
      </c>
      <c r="P287" s="6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11">
        <f t="shared" si="26"/>
        <v>41536.506111111114</v>
      </c>
      <c r="T287" s="10">
        <f t="shared" si="27"/>
        <v>41506.506111111114</v>
      </c>
    </row>
    <row r="288" spans="1:20" ht="43" x14ac:dyDescent="0.5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5">
        <f t="shared" si="24"/>
        <v>1.0915333333333332</v>
      </c>
      <c r="P288" s="6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11">
        <f t="shared" si="26"/>
        <v>41358.524583333332</v>
      </c>
      <c r="T288" s="10">
        <f t="shared" si="27"/>
        <v>41313.566249999996</v>
      </c>
    </row>
    <row r="289" spans="1:20" ht="28.7" x14ac:dyDescent="0.5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5">
        <f t="shared" si="24"/>
        <v>1.7629999999999999</v>
      </c>
      <c r="P289" s="6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11">
        <f t="shared" si="26"/>
        <v>41214.916666666664</v>
      </c>
      <c r="T289" s="10">
        <f t="shared" si="27"/>
        <v>41184.027986111112</v>
      </c>
    </row>
    <row r="290" spans="1:20" ht="57.35" x14ac:dyDescent="0.5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5">
        <f t="shared" si="24"/>
        <v>1.0321061999999999</v>
      </c>
      <c r="P290" s="6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11">
        <f t="shared" si="26"/>
        <v>41085.918900462959</v>
      </c>
      <c r="T290" s="10">
        <f t="shared" si="27"/>
        <v>41050.918900462959</v>
      </c>
    </row>
    <row r="291" spans="1:20" ht="43" x14ac:dyDescent="0.5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5">
        <f t="shared" si="24"/>
        <v>1.0482</v>
      </c>
      <c r="P291" s="6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11">
        <f t="shared" si="26"/>
        <v>41580.206412037034</v>
      </c>
      <c r="T291" s="10">
        <f t="shared" si="27"/>
        <v>41550.206412037034</v>
      </c>
    </row>
    <row r="292" spans="1:20" ht="28.7" x14ac:dyDescent="0.5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5">
        <f t="shared" si="24"/>
        <v>1.0668444444444445</v>
      </c>
      <c r="P292" s="6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11">
        <f t="shared" si="26"/>
        <v>40576.082638888889</v>
      </c>
      <c r="T292" s="10">
        <f t="shared" si="27"/>
        <v>40526.11917824074</v>
      </c>
    </row>
    <row r="293" spans="1:20" ht="43" x14ac:dyDescent="0.5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5">
        <f t="shared" si="24"/>
        <v>1.2001999999999999</v>
      </c>
      <c r="P293" s="6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11">
        <f t="shared" si="26"/>
        <v>41394.750694444447</v>
      </c>
      <c r="T293" s="10">
        <f t="shared" si="27"/>
        <v>41376.519050925926</v>
      </c>
    </row>
    <row r="294" spans="1:20" ht="43" x14ac:dyDescent="0.5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5">
        <f t="shared" si="24"/>
        <v>1.0150693333333334</v>
      </c>
      <c r="P294" s="6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11">
        <f t="shared" si="26"/>
        <v>40844.915972222225</v>
      </c>
      <c r="T294" s="10">
        <f t="shared" si="27"/>
        <v>40812.553229166668</v>
      </c>
    </row>
    <row r="295" spans="1:20" ht="43" x14ac:dyDescent="0.5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5">
        <f t="shared" si="24"/>
        <v>1.0138461538461538</v>
      </c>
      <c r="P295" s="6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11">
        <f t="shared" si="26"/>
        <v>41749.417986111112</v>
      </c>
      <c r="T295" s="10">
        <f t="shared" si="27"/>
        <v>41719.417986111112</v>
      </c>
    </row>
    <row r="296" spans="1:20" ht="57.35" x14ac:dyDescent="0.5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5">
        <f t="shared" si="24"/>
        <v>1</v>
      </c>
      <c r="P296" s="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1">
        <f t="shared" si="26"/>
        <v>40378.416666666664</v>
      </c>
      <c r="T296" s="10">
        <f t="shared" si="27"/>
        <v>40342.834421296298</v>
      </c>
    </row>
    <row r="297" spans="1:20" ht="43" x14ac:dyDescent="0.5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5">
        <f t="shared" si="24"/>
        <v>1.3310911999999999</v>
      </c>
      <c r="P297" s="6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11">
        <f t="shared" si="26"/>
        <v>41578.75</v>
      </c>
      <c r="T297" s="10">
        <f t="shared" si="27"/>
        <v>41518.754733796297</v>
      </c>
    </row>
    <row r="298" spans="1:20" ht="43" x14ac:dyDescent="0.5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5">
        <f t="shared" si="24"/>
        <v>1.187262</v>
      </c>
      <c r="P298" s="6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11">
        <f t="shared" si="26"/>
        <v>41159.225497685184</v>
      </c>
      <c r="T298" s="10">
        <f t="shared" si="27"/>
        <v>41134.225497685184</v>
      </c>
    </row>
    <row r="299" spans="1:20" ht="43" x14ac:dyDescent="0.5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5">
        <f t="shared" si="24"/>
        <v>1.0064</v>
      </c>
      <c r="P299" s="6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11">
        <f t="shared" si="26"/>
        <v>42124.915972222225</v>
      </c>
      <c r="T299" s="10">
        <f t="shared" si="27"/>
        <v>42089.47802083334</v>
      </c>
    </row>
    <row r="300" spans="1:20" ht="28.7" x14ac:dyDescent="0.5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5">
        <f t="shared" si="24"/>
        <v>1.089324126984127</v>
      </c>
      <c r="P300" s="6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11">
        <f t="shared" si="26"/>
        <v>41768.625</v>
      </c>
      <c r="T300" s="10">
        <f t="shared" si="27"/>
        <v>41709.213518518518</v>
      </c>
    </row>
    <row r="301" spans="1:20" ht="43" x14ac:dyDescent="0.5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5">
        <f t="shared" si="24"/>
        <v>1.789525</v>
      </c>
      <c r="P301" s="6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11">
        <f t="shared" si="26"/>
        <v>40499.016898148147</v>
      </c>
      <c r="T301" s="10">
        <f t="shared" si="27"/>
        <v>40468.975231481483</v>
      </c>
    </row>
    <row r="302" spans="1:20" ht="43" x14ac:dyDescent="0.5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5">
        <f t="shared" si="24"/>
        <v>1.0172264</v>
      </c>
      <c r="P302" s="6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11">
        <f t="shared" si="26"/>
        <v>40657.709930555553</v>
      </c>
      <c r="T302" s="10">
        <f t="shared" si="27"/>
        <v>40626.709930555553</v>
      </c>
    </row>
    <row r="303" spans="1:20" ht="43" x14ac:dyDescent="0.5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5">
        <f t="shared" si="24"/>
        <v>1.1873499999999999</v>
      </c>
      <c r="P303" s="6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11">
        <f t="shared" si="26"/>
        <v>41352.446006944447</v>
      </c>
      <c r="T303" s="10">
        <f t="shared" si="27"/>
        <v>41312.487673611111</v>
      </c>
    </row>
    <row r="304" spans="1:20" ht="57.35" x14ac:dyDescent="0.5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5">
        <f t="shared" si="24"/>
        <v>1.0045999999999999</v>
      </c>
      <c r="P304" s="6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11">
        <f t="shared" si="26"/>
        <v>40963.606921296298</v>
      </c>
      <c r="T304" s="10">
        <f t="shared" si="27"/>
        <v>40933.606921296298</v>
      </c>
    </row>
    <row r="305" spans="1:20" ht="43" x14ac:dyDescent="0.5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5">
        <f t="shared" si="24"/>
        <v>1.3746666666666667</v>
      </c>
      <c r="P305" s="6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11">
        <f t="shared" si="26"/>
        <v>41061.821134259262</v>
      </c>
      <c r="T305" s="10">
        <f t="shared" si="27"/>
        <v>41031.821134259262</v>
      </c>
    </row>
    <row r="306" spans="1:20" ht="28.7" x14ac:dyDescent="0.5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5">
        <f t="shared" si="24"/>
        <v>2.3164705882352941</v>
      </c>
      <c r="P306" s="6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11">
        <f t="shared" si="26"/>
        <v>41152.833333333336</v>
      </c>
      <c r="T306" s="10">
        <f t="shared" si="27"/>
        <v>41113.844872685186</v>
      </c>
    </row>
    <row r="307" spans="1:20" ht="28.7" x14ac:dyDescent="0.5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5">
        <f t="shared" si="24"/>
        <v>1.3033333333333332</v>
      </c>
      <c r="P307" s="6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11">
        <f t="shared" si="26"/>
        <v>40978.380196759259</v>
      </c>
      <c r="T307" s="10">
        <f t="shared" si="27"/>
        <v>40948.380196759259</v>
      </c>
    </row>
    <row r="308" spans="1:20" ht="28.7" x14ac:dyDescent="0.5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5">
        <f t="shared" si="24"/>
        <v>2.9289999999999998</v>
      </c>
      <c r="P308" s="6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11">
        <f t="shared" si="26"/>
        <v>41353.545520833337</v>
      </c>
      <c r="T308" s="10">
        <f t="shared" si="27"/>
        <v>41333.587187500001</v>
      </c>
    </row>
    <row r="309" spans="1:20" x14ac:dyDescent="0.5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5">
        <f t="shared" si="24"/>
        <v>1.1131818181818183</v>
      </c>
      <c r="P309" s="6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11">
        <f t="shared" si="26"/>
        <v>41312.694456018515</v>
      </c>
      <c r="T309" s="10">
        <f t="shared" si="27"/>
        <v>41282.694456018515</v>
      </c>
    </row>
    <row r="310" spans="1:20" ht="43" x14ac:dyDescent="0.5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5">
        <f t="shared" si="24"/>
        <v>1.0556666666666668</v>
      </c>
      <c r="P310" s="6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11">
        <f t="shared" si="26"/>
        <v>40612.444560185184</v>
      </c>
      <c r="T310" s="10">
        <f t="shared" si="27"/>
        <v>40567.444560185184</v>
      </c>
    </row>
    <row r="311" spans="1:20" ht="43" x14ac:dyDescent="0.5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5">
        <f t="shared" si="24"/>
        <v>1.1894444444444445</v>
      </c>
      <c r="P311" s="6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11">
        <f t="shared" si="26"/>
        <v>41155.501550925925</v>
      </c>
      <c r="T311" s="10">
        <f t="shared" si="27"/>
        <v>41134.501550925925</v>
      </c>
    </row>
    <row r="312" spans="1:20" ht="43" x14ac:dyDescent="0.5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5">
        <f t="shared" si="24"/>
        <v>1.04129</v>
      </c>
      <c r="P312" s="6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11">
        <f t="shared" si="26"/>
        <v>40835.833333333336</v>
      </c>
      <c r="T312" s="10">
        <f t="shared" si="27"/>
        <v>40820.933136574073</v>
      </c>
    </row>
    <row r="313" spans="1:20" ht="43" x14ac:dyDescent="0.5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5">
        <f t="shared" si="24"/>
        <v>1.0410165</v>
      </c>
      <c r="P313" s="6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11">
        <f t="shared" si="26"/>
        <v>40909.082638888889</v>
      </c>
      <c r="T313" s="10">
        <f t="shared" si="27"/>
        <v>40867.969814814816</v>
      </c>
    </row>
    <row r="314" spans="1:20" ht="43" x14ac:dyDescent="0.5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5">
        <f t="shared" si="24"/>
        <v>1.1187499999999999</v>
      </c>
      <c r="P314" s="6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11">
        <f t="shared" si="26"/>
        <v>41378.627685185187</v>
      </c>
      <c r="T314" s="10">
        <f t="shared" si="27"/>
        <v>41348.627685185187</v>
      </c>
    </row>
    <row r="315" spans="1:20" ht="57.35" x14ac:dyDescent="0.5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5">
        <f t="shared" si="24"/>
        <v>1.0473529411764706</v>
      </c>
      <c r="P315" s="6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11">
        <f t="shared" si="26"/>
        <v>40401.415972222225</v>
      </c>
      <c r="T315" s="10">
        <f t="shared" si="27"/>
        <v>40356.977939814817</v>
      </c>
    </row>
    <row r="316" spans="1:20" ht="43" x14ac:dyDescent="0.5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5">
        <f t="shared" si="24"/>
        <v>3.8515000000000001</v>
      </c>
      <c r="P316" s="6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11">
        <f t="shared" si="26"/>
        <v>41334.583194444444</v>
      </c>
      <c r="T316" s="10">
        <f t="shared" si="27"/>
        <v>41304.583194444444</v>
      </c>
    </row>
    <row r="317" spans="1:20" ht="43" x14ac:dyDescent="0.5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5">
        <f t="shared" si="24"/>
        <v>1.01248</v>
      </c>
      <c r="P317" s="6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11">
        <f t="shared" si="26"/>
        <v>41143.52238425926</v>
      </c>
      <c r="T317" s="10">
        <f t="shared" si="27"/>
        <v>41113.52238425926</v>
      </c>
    </row>
    <row r="318" spans="1:20" ht="28.7" x14ac:dyDescent="0.5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5">
        <f t="shared" si="24"/>
        <v>1.1377333333333333</v>
      </c>
      <c r="P318" s="6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11">
        <f t="shared" si="26"/>
        <v>41983.957638888889</v>
      </c>
      <c r="T318" s="10">
        <f t="shared" si="27"/>
        <v>41950.673576388886</v>
      </c>
    </row>
    <row r="319" spans="1:20" ht="43" x14ac:dyDescent="0.5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5">
        <f t="shared" si="24"/>
        <v>1.0080333333333333</v>
      </c>
      <c r="P319" s="6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11">
        <f t="shared" si="26"/>
        <v>41619.426886574074</v>
      </c>
      <c r="T319" s="10">
        <f t="shared" si="27"/>
        <v>41589.426886574074</v>
      </c>
    </row>
    <row r="320" spans="1:20" ht="43" x14ac:dyDescent="0.5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5">
        <f t="shared" si="24"/>
        <v>2.8332000000000002</v>
      </c>
      <c r="P320" s="6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11">
        <f t="shared" si="26"/>
        <v>41359.747118055559</v>
      </c>
      <c r="T320" s="10">
        <f t="shared" si="27"/>
        <v>41329.788784722223</v>
      </c>
    </row>
    <row r="321" spans="1:20" ht="57.35" x14ac:dyDescent="0.5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5">
        <f t="shared" si="24"/>
        <v>1.1268</v>
      </c>
      <c r="P321" s="6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11">
        <f t="shared" si="26"/>
        <v>40211.082638888889</v>
      </c>
      <c r="T321" s="10">
        <f t="shared" si="27"/>
        <v>40123.58829861111</v>
      </c>
    </row>
    <row r="322" spans="1:20" ht="43" x14ac:dyDescent="0.5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5">
        <f t="shared" ref="O322:O385" si="30">E322/D322</f>
        <v>1.0658000000000001</v>
      </c>
      <c r="P322" s="6">
        <f t="shared" ref="P322:P385" si="31">E322/L322</f>
        <v>134.91139240506328</v>
      </c>
      <c r="Q322" t="str">
        <f t="shared" si="28"/>
        <v>film &amp; video</v>
      </c>
      <c r="R322" t="str">
        <f t="shared" si="29"/>
        <v>documentary</v>
      </c>
      <c r="S322" s="11">
        <f t="shared" ref="S322:S385" si="32">(((I322/60)/60)/24)+DATE(1970,1,1)+(-6/24)</f>
        <v>42360.708333333328</v>
      </c>
      <c r="T322" s="10">
        <f t="shared" ref="T322:T385" si="33">(((J322/60)/60)/24)+DATE(1970,1,1)+(-6/24)</f>
        <v>42331.301307870366</v>
      </c>
    </row>
    <row r="323" spans="1:20" ht="43" x14ac:dyDescent="0.5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5">
        <f t="shared" si="30"/>
        <v>1.0266285714285714</v>
      </c>
      <c r="P323" s="6">
        <f t="shared" si="31"/>
        <v>106.62314540059347</v>
      </c>
      <c r="Q323" t="str">
        <f t="shared" ref="Q323:Q386" si="34">LEFT(N323,FIND("/",N323)-1)</f>
        <v>film &amp; video</v>
      </c>
      <c r="R323" t="str">
        <f t="shared" ref="R323:R386" si="35">RIGHT(N323, LEN(N323)-FIND("/", N323))</f>
        <v>documentary</v>
      </c>
      <c r="S323" s="11">
        <f t="shared" si="32"/>
        <v>42682.238263888896</v>
      </c>
      <c r="T323" s="10">
        <f t="shared" si="33"/>
        <v>42647.196597222224</v>
      </c>
    </row>
    <row r="324" spans="1:20" ht="43" x14ac:dyDescent="0.5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5">
        <f t="shared" si="30"/>
        <v>1.0791200000000001</v>
      </c>
      <c r="P324" s="6">
        <f t="shared" si="31"/>
        <v>145.04301075268816</v>
      </c>
      <c r="Q324" t="str">
        <f t="shared" si="34"/>
        <v>film &amp; video</v>
      </c>
      <c r="R324" t="str">
        <f t="shared" si="35"/>
        <v>documentary</v>
      </c>
      <c r="S324" s="11">
        <f t="shared" si="32"/>
        <v>42503.32</v>
      </c>
      <c r="T324" s="10">
        <f t="shared" si="33"/>
        <v>42473.32</v>
      </c>
    </row>
    <row r="325" spans="1:20" ht="43" x14ac:dyDescent="0.5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5">
        <f t="shared" si="30"/>
        <v>1.2307407407407407</v>
      </c>
      <c r="P325" s="6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11">
        <f t="shared" si="32"/>
        <v>42725.082638888889</v>
      </c>
      <c r="T325" s="10">
        <f t="shared" si="33"/>
        <v>42697.07136574074</v>
      </c>
    </row>
    <row r="326" spans="1:20" ht="43" x14ac:dyDescent="0.5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5">
        <f t="shared" si="30"/>
        <v>1.016</v>
      </c>
      <c r="P326" s="6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11">
        <f t="shared" si="32"/>
        <v>42217.376250000001</v>
      </c>
      <c r="T326" s="10">
        <f t="shared" si="33"/>
        <v>42184.376250000001</v>
      </c>
    </row>
    <row r="327" spans="1:20" ht="43" x14ac:dyDescent="0.5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5">
        <f t="shared" si="30"/>
        <v>1.04396</v>
      </c>
      <c r="P327" s="6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11">
        <f t="shared" si="32"/>
        <v>42723.937881944439</v>
      </c>
      <c r="T327" s="10">
        <f t="shared" si="33"/>
        <v>42688.937881944439</v>
      </c>
    </row>
    <row r="328" spans="1:20" ht="43" x14ac:dyDescent="0.5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5">
        <f t="shared" si="30"/>
        <v>1.1292973333333334</v>
      </c>
      <c r="P328" s="6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11">
        <f t="shared" si="32"/>
        <v>42808.706250000003</v>
      </c>
      <c r="T328" s="10">
        <f t="shared" si="33"/>
        <v>42775.064884259264</v>
      </c>
    </row>
    <row r="329" spans="1:20" ht="43" x14ac:dyDescent="0.5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5">
        <f t="shared" si="30"/>
        <v>1.3640000000000001</v>
      </c>
      <c r="P329" s="6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11">
        <f t="shared" si="32"/>
        <v>42085.083333333328</v>
      </c>
      <c r="T329" s="10">
        <f t="shared" si="33"/>
        <v>42057.985289351855</v>
      </c>
    </row>
    <row r="330" spans="1:20" ht="43" x14ac:dyDescent="0.5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5">
        <f t="shared" si="30"/>
        <v>1.036144</v>
      </c>
      <c r="P330" s="6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11">
        <f t="shared" si="32"/>
        <v>42308.916666666672</v>
      </c>
      <c r="T330" s="10">
        <f t="shared" si="33"/>
        <v>42278.696620370371</v>
      </c>
    </row>
    <row r="331" spans="1:20" ht="43" x14ac:dyDescent="0.5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5">
        <f t="shared" si="30"/>
        <v>1.0549999999999999</v>
      </c>
      <c r="P331" s="6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11">
        <f t="shared" si="32"/>
        <v>42314.916666666672</v>
      </c>
      <c r="T331" s="10">
        <f t="shared" si="33"/>
        <v>42291.21674768519</v>
      </c>
    </row>
    <row r="332" spans="1:20" ht="43" x14ac:dyDescent="0.5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5">
        <f t="shared" si="30"/>
        <v>1.0182857142857142</v>
      </c>
      <c r="P332" s="6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11">
        <f t="shared" si="32"/>
        <v>41410.915972222225</v>
      </c>
      <c r="T332" s="10">
        <f t="shared" si="33"/>
        <v>41379.265775462962</v>
      </c>
    </row>
    <row r="333" spans="1:20" ht="43" x14ac:dyDescent="0.5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5">
        <f t="shared" si="30"/>
        <v>1.0660499999999999</v>
      </c>
      <c r="P333" s="6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11">
        <f t="shared" si="32"/>
        <v>42538.331412037034</v>
      </c>
      <c r="T333" s="10">
        <f t="shared" si="33"/>
        <v>42507.331412037034</v>
      </c>
    </row>
    <row r="334" spans="1:20" ht="43" x14ac:dyDescent="0.5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5">
        <f t="shared" si="30"/>
        <v>1.13015</v>
      </c>
      <c r="P334" s="6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11">
        <f t="shared" si="32"/>
        <v>42305.083333333328</v>
      </c>
      <c r="T334" s="10">
        <f t="shared" si="33"/>
        <v>42263.430289351847</v>
      </c>
    </row>
    <row r="335" spans="1:20" ht="43" x14ac:dyDescent="0.5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5">
        <f t="shared" si="30"/>
        <v>1.252275</v>
      </c>
      <c r="P335" s="6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11">
        <f t="shared" si="32"/>
        <v>42467.34480324074</v>
      </c>
      <c r="T335" s="10">
        <f t="shared" si="33"/>
        <v>42437.386469907404</v>
      </c>
    </row>
    <row r="336" spans="1:20" ht="43" x14ac:dyDescent="0.5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5">
        <f t="shared" si="30"/>
        <v>1.0119</v>
      </c>
      <c r="P336" s="6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11">
        <f t="shared" si="32"/>
        <v>42139.541666666672</v>
      </c>
      <c r="T336" s="10">
        <f t="shared" si="33"/>
        <v>42101.432372685187</v>
      </c>
    </row>
    <row r="337" spans="1:20" ht="43" x14ac:dyDescent="0.5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5">
        <f t="shared" si="30"/>
        <v>1.0276470588235294</v>
      </c>
      <c r="P337" s="6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11">
        <f t="shared" si="32"/>
        <v>42132.666666666672</v>
      </c>
      <c r="T337" s="10">
        <f t="shared" si="33"/>
        <v>42101.487442129626</v>
      </c>
    </row>
    <row r="338" spans="1:20" ht="43" x14ac:dyDescent="0.5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5">
        <f t="shared" si="30"/>
        <v>1.1683911999999999</v>
      </c>
      <c r="P338" s="6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11">
        <f t="shared" si="32"/>
        <v>42321.387939814813</v>
      </c>
      <c r="T338" s="10">
        <f t="shared" si="33"/>
        <v>42291.346273148149</v>
      </c>
    </row>
    <row r="339" spans="1:20" ht="43" x14ac:dyDescent="0.5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5">
        <f t="shared" si="30"/>
        <v>1.0116833333333335</v>
      </c>
      <c r="P339" s="6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11">
        <f t="shared" si="32"/>
        <v>42076.836898148147</v>
      </c>
      <c r="T339" s="10">
        <f t="shared" si="33"/>
        <v>42046.878564814819</v>
      </c>
    </row>
    <row r="340" spans="1:20" ht="43" x14ac:dyDescent="0.5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5">
        <f t="shared" si="30"/>
        <v>1.1013360000000001</v>
      </c>
      <c r="P340" s="6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11">
        <f t="shared" si="32"/>
        <v>42615.791666666672</v>
      </c>
      <c r="T340" s="10">
        <f t="shared" si="33"/>
        <v>42559.505671296298</v>
      </c>
    </row>
    <row r="341" spans="1:20" ht="43" x14ac:dyDescent="0.5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5">
        <f t="shared" si="30"/>
        <v>1.0808333333333333</v>
      </c>
      <c r="P341" s="6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11">
        <f t="shared" si="32"/>
        <v>42123.510046296295</v>
      </c>
      <c r="T341" s="10">
        <f t="shared" si="33"/>
        <v>42093.510046296295</v>
      </c>
    </row>
    <row r="342" spans="1:20" ht="43" x14ac:dyDescent="0.5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5">
        <f t="shared" si="30"/>
        <v>1.2502285714285715</v>
      </c>
      <c r="P342" s="6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11">
        <f t="shared" si="32"/>
        <v>42802.625</v>
      </c>
      <c r="T342" s="10">
        <f t="shared" si="33"/>
        <v>42772.419062500005</v>
      </c>
    </row>
    <row r="343" spans="1:20" ht="43" x14ac:dyDescent="0.5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5">
        <f t="shared" si="30"/>
        <v>1.0671428571428572</v>
      </c>
      <c r="P343" s="6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11">
        <f t="shared" si="32"/>
        <v>41912.915972222225</v>
      </c>
      <c r="T343" s="10">
        <f t="shared" si="33"/>
        <v>41894.629606481481</v>
      </c>
    </row>
    <row r="344" spans="1:20" ht="28.7" x14ac:dyDescent="0.5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5">
        <f t="shared" si="30"/>
        <v>1.0036639999999999</v>
      </c>
      <c r="P344" s="6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11">
        <f t="shared" si="32"/>
        <v>42489.530844907407</v>
      </c>
      <c r="T344" s="10">
        <f t="shared" si="33"/>
        <v>42459.530844907407</v>
      </c>
    </row>
    <row r="345" spans="1:20" ht="43" x14ac:dyDescent="0.5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5">
        <f t="shared" si="30"/>
        <v>1.0202863333333334</v>
      </c>
      <c r="P345" s="6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11">
        <f t="shared" si="32"/>
        <v>41956.875</v>
      </c>
      <c r="T345" s="10">
        <f t="shared" si="33"/>
        <v>41926.48778935185</v>
      </c>
    </row>
    <row r="346" spans="1:20" ht="43" x14ac:dyDescent="0.5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5">
        <f t="shared" si="30"/>
        <v>1.0208358208955224</v>
      </c>
      <c r="P346" s="6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11">
        <f t="shared" si="32"/>
        <v>42155.847222222219</v>
      </c>
      <c r="T346" s="10">
        <f t="shared" si="33"/>
        <v>42111.720995370371</v>
      </c>
    </row>
    <row r="347" spans="1:20" ht="43" x14ac:dyDescent="0.5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5">
        <f t="shared" si="30"/>
        <v>1.2327586206896552</v>
      </c>
      <c r="P347" s="6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11">
        <f t="shared" si="32"/>
        <v>42144.694328703699</v>
      </c>
      <c r="T347" s="10">
        <f t="shared" si="33"/>
        <v>42114.694328703699</v>
      </c>
    </row>
    <row r="348" spans="1:20" ht="43" x14ac:dyDescent="0.5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5">
        <f t="shared" si="30"/>
        <v>1.7028880000000002</v>
      </c>
      <c r="P348" s="6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11">
        <f t="shared" si="32"/>
        <v>42291.250243055561</v>
      </c>
      <c r="T348" s="10">
        <f t="shared" si="33"/>
        <v>42261.250243055561</v>
      </c>
    </row>
    <row r="349" spans="1:20" ht="43" x14ac:dyDescent="0.5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5">
        <f t="shared" si="30"/>
        <v>1.1159049999999999</v>
      </c>
      <c r="P349" s="6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11">
        <f t="shared" si="32"/>
        <v>42322.287141203706</v>
      </c>
      <c r="T349" s="10">
        <f t="shared" si="33"/>
        <v>42292.245474537034</v>
      </c>
    </row>
    <row r="350" spans="1:20" ht="43" x14ac:dyDescent="0.5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5">
        <f t="shared" si="30"/>
        <v>1.03</v>
      </c>
      <c r="P350" s="6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11">
        <f t="shared" si="32"/>
        <v>42237.33699074074</v>
      </c>
      <c r="T350" s="10">
        <f t="shared" si="33"/>
        <v>42207.33699074074</v>
      </c>
    </row>
    <row r="351" spans="1:20" ht="43" x14ac:dyDescent="0.5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5">
        <f t="shared" si="30"/>
        <v>1.0663570159857905</v>
      </c>
      <c r="P351" s="6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11">
        <f t="shared" si="32"/>
        <v>42790.248935185184</v>
      </c>
      <c r="T351" s="10">
        <f t="shared" si="33"/>
        <v>42760.248935185184</v>
      </c>
    </row>
    <row r="352" spans="1:20" ht="43" x14ac:dyDescent="0.5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5">
        <f t="shared" si="30"/>
        <v>1.1476</v>
      </c>
      <c r="P352" s="6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11">
        <f t="shared" si="32"/>
        <v>42623.915972222225</v>
      </c>
      <c r="T352" s="10">
        <f t="shared" si="33"/>
        <v>42585.816076388888</v>
      </c>
    </row>
    <row r="353" spans="1:20" ht="43" x14ac:dyDescent="0.5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5">
        <f t="shared" si="30"/>
        <v>1.2734117647058822</v>
      </c>
      <c r="P353" s="6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11">
        <f t="shared" si="32"/>
        <v>42467.673078703709</v>
      </c>
      <c r="T353" s="10">
        <f t="shared" si="33"/>
        <v>42427.714745370366</v>
      </c>
    </row>
    <row r="354" spans="1:20" ht="43" x14ac:dyDescent="0.5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5">
        <f t="shared" si="30"/>
        <v>1.1656</v>
      </c>
      <c r="P354" s="6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11">
        <f t="shared" si="32"/>
        <v>41919.917453703703</v>
      </c>
      <c r="T354" s="10">
        <f t="shared" si="33"/>
        <v>41889.917453703703</v>
      </c>
    </row>
    <row r="355" spans="1:20" ht="43" x14ac:dyDescent="0.5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5">
        <f t="shared" si="30"/>
        <v>1.0861819426615318</v>
      </c>
      <c r="P355" s="6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11">
        <f t="shared" si="32"/>
        <v>42327.583553240736</v>
      </c>
      <c r="T355" s="10">
        <f t="shared" si="33"/>
        <v>42297.541886574079</v>
      </c>
    </row>
    <row r="356" spans="1:20" ht="43" x14ac:dyDescent="0.5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5">
        <f t="shared" si="30"/>
        <v>1.0394285714285714</v>
      </c>
      <c r="P356" s="6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11">
        <f t="shared" si="32"/>
        <v>42468.536122685182</v>
      </c>
      <c r="T356" s="10">
        <f t="shared" si="33"/>
        <v>42438.577789351853</v>
      </c>
    </row>
    <row r="357" spans="1:20" ht="28.7" x14ac:dyDescent="0.5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5">
        <f t="shared" si="30"/>
        <v>1.1625714285714286</v>
      </c>
      <c r="P357" s="6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11">
        <f t="shared" si="32"/>
        <v>41974.0855787037</v>
      </c>
      <c r="T357" s="10">
        <f t="shared" si="33"/>
        <v>41943.043912037036</v>
      </c>
    </row>
    <row r="358" spans="1:20" ht="28.7" x14ac:dyDescent="0.5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5">
        <f t="shared" si="30"/>
        <v>1.0269239999999999</v>
      </c>
      <c r="P358" s="6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11">
        <f t="shared" si="32"/>
        <v>42445.511493055557</v>
      </c>
      <c r="T358" s="10">
        <f t="shared" si="33"/>
        <v>42415.553159722222</v>
      </c>
    </row>
    <row r="359" spans="1:20" ht="43" x14ac:dyDescent="0.5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5">
        <f t="shared" si="30"/>
        <v>1.74</v>
      </c>
      <c r="P359" s="6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11">
        <f t="shared" si="32"/>
        <v>42117.972187499996</v>
      </c>
      <c r="T359" s="10">
        <f t="shared" si="33"/>
        <v>42077.972187499996</v>
      </c>
    </row>
    <row r="360" spans="1:20" ht="43" x14ac:dyDescent="0.5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5">
        <f t="shared" si="30"/>
        <v>1.03088</v>
      </c>
      <c r="P360" s="6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11">
        <f t="shared" si="32"/>
        <v>42536.375</v>
      </c>
      <c r="T360" s="10">
        <f t="shared" si="33"/>
        <v>42507.610196759255</v>
      </c>
    </row>
    <row r="361" spans="1:20" ht="43" x14ac:dyDescent="0.5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5">
        <f t="shared" si="30"/>
        <v>1.0485537190082646</v>
      </c>
      <c r="P361" s="6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11">
        <f t="shared" si="32"/>
        <v>41956.966666666667</v>
      </c>
      <c r="T361" s="10">
        <f t="shared" si="33"/>
        <v>41934.820486111108</v>
      </c>
    </row>
    <row r="362" spans="1:20" ht="43" x14ac:dyDescent="0.5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5">
        <f t="shared" si="30"/>
        <v>1.0137499999999999</v>
      </c>
      <c r="P362" s="6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11">
        <f t="shared" si="32"/>
        <v>42207.882638888885</v>
      </c>
      <c r="T362" s="10">
        <f t="shared" si="33"/>
        <v>42163.647916666669</v>
      </c>
    </row>
    <row r="363" spans="1:20" ht="43" x14ac:dyDescent="0.5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5">
        <f t="shared" si="30"/>
        <v>1.1107699999999998</v>
      </c>
      <c r="P363" s="6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11">
        <f t="shared" si="32"/>
        <v>41965.792893518519</v>
      </c>
      <c r="T363" s="10">
        <f t="shared" si="33"/>
        <v>41935.751226851848</v>
      </c>
    </row>
    <row r="364" spans="1:20" ht="43" x14ac:dyDescent="0.5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5">
        <f t="shared" si="30"/>
        <v>1.2415933781686497</v>
      </c>
      <c r="P364" s="6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11">
        <f t="shared" si="32"/>
        <v>41858.75</v>
      </c>
      <c r="T364" s="10">
        <f t="shared" si="33"/>
        <v>41836.960543981484</v>
      </c>
    </row>
    <row r="365" spans="1:20" ht="43" x14ac:dyDescent="0.5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5">
        <f t="shared" si="30"/>
        <v>1.0133333333333334</v>
      </c>
      <c r="P365" s="6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11">
        <f t="shared" si="32"/>
        <v>40300.556944444441</v>
      </c>
      <c r="T365" s="10">
        <f t="shared" si="33"/>
        <v>40255.494629629626</v>
      </c>
    </row>
    <row r="366" spans="1:20" ht="43" x14ac:dyDescent="0.5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5">
        <f t="shared" si="30"/>
        <v>1.1016142857142857</v>
      </c>
      <c r="P366" s="6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11">
        <f t="shared" si="32"/>
        <v>41810.915972222225</v>
      </c>
      <c r="T366" s="10">
        <f t="shared" si="33"/>
        <v>41780.609629629631</v>
      </c>
    </row>
    <row r="367" spans="1:20" ht="43" x14ac:dyDescent="0.5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5">
        <f t="shared" si="30"/>
        <v>1.0397333333333334</v>
      </c>
      <c r="P367" s="6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11">
        <f t="shared" si="32"/>
        <v>41698.356469907405</v>
      </c>
      <c r="T367" s="10">
        <f t="shared" si="33"/>
        <v>41668.356469907405</v>
      </c>
    </row>
    <row r="368" spans="1:20" ht="43" x14ac:dyDescent="0.5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5">
        <f t="shared" si="30"/>
        <v>1.013157894736842</v>
      </c>
      <c r="P368" s="6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11">
        <f t="shared" si="32"/>
        <v>41049.543032407404</v>
      </c>
      <c r="T368" s="10">
        <f t="shared" si="33"/>
        <v>41019.543032407404</v>
      </c>
    </row>
    <row r="369" spans="1:20" ht="43" x14ac:dyDescent="0.5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5">
        <f t="shared" si="30"/>
        <v>1.033501</v>
      </c>
      <c r="P369" s="6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11">
        <f t="shared" si="32"/>
        <v>41394.957638888889</v>
      </c>
      <c r="T369" s="10">
        <f t="shared" si="33"/>
        <v>41355.327291666668</v>
      </c>
    </row>
    <row r="370" spans="1:20" ht="43" x14ac:dyDescent="0.5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5">
        <f t="shared" si="30"/>
        <v>1.04112</v>
      </c>
      <c r="P370" s="6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11">
        <f t="shared" si="32"/>
        <v>42078.313912037032</v>
      </c>
      <c r="T370" s="10">
        <f t="shared" si="33"/>
        <v>42043.355578703704</v>
      </c>
    </row>
    <row r="371" spans="1:20" ht="43" x14ac:dyDescent="0.5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5">
        <f t="shared" si="30"/>
        <v>1.1015569230769231</v>
      </c>
      <c r="P371" s="6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11">
        <f t="shared" si="32"/>
        <v>40923.301724537036</v>
      </c>
      <c r="T371" s="10">
        <f t="shared" si="33"/>
        <v>40893.301724537036</v>
      </c>
    </row>
    <row r="372" spans="1:20" ht="43" x14ac:dyDescent="0.5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5">
        <f t="shared" si="30"/>
        <v>1.2202</v>
      </c>
      <c r="P372" s="6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11">
        <f t="shared" si="32"/>
        <v>42741.545138888891</v>
      </c>
      <c r="T372" s="10">
        <f t="shared" si="33"/>
        <v>42711.545138888891</v>
      </c>
    </row>
    <row r="373" spans="1:20" ht="43" x14ac:dyDescent="0.5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5">
        <f t="shared" si="30"/>
        <v>1.1416866666666667</v>
      </c>
      <c r="P373" s="6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11">
        <f t="shared" si="32"/>
        <v>41306.517812500002</v>
      </c>
      <c r="T373" s="10">
        <f t="shared" si="33"/>
        <v>41261.517812500002</v>
      </c>
    </row>
    <row r="374" spans="1:20" ht="28.7" x14ac:dyDescent="0.5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5">
        <f t="shared" si="30"/>
        <v>1.2533333333333334</v>
      </c>
      <c r="P374" s="6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11">
        <f t="shared" si="32"/>
        <v>42465.416666666672</v>
      </c>
      <c r="T374" s="10">
        <f t="shared" si="33"/>
        <v>42425.326898148152</v>
      </c>
    </row>
    <row r="375" spans="1:20" ht="43" x14ac:dyDescent="0.5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5">
        <f t="shared" si="30"/>
        <v>1.0666666666666667</v>
      </c>
      <c r="P375" s="6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11">
        <f t="shared" si="32"/>
        <v>41108.66201388889</v>
      </c>
      <c r="T375" s="10">
        <f t="shared" si="33"/>
        <v>41078.66201388889</v>
      </c>
    </row>
    <row r="376" spans="1:20" ht="43" x14ac:dyDescent="0.5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5">
        <f t="shared" si="30"/>
        <v>1.3065</v>
      </c>
      <c r="P376" s="6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11">
        <f t="shared" si="32"/>
        <v>40802.639247685183</v>
      </c>
      <c r="T376" s="10">
        <f t="shared" si="33"/>
        <v>40757.639247685183</v>
      </c>
    </row>
    <row r="377" spans="1:20" ht="43" x14ac:dyDescent="0.5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5">
        <f t="shared" si="30"/>
        <v>1.2</v>
      </c>
      <c r="P377" s="6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11">
        <f t="shared" si="32"/>
        <v>41699.470833333333</v>
      </c>
      <c r="T377" s="10">
        <f t="shared" si="33"/>
        <v>41657.735081018516</v>
      </c>
    </row>
    <row r="378" spans="1:20" ht="43" x14ac:dyDescent="0.5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5">
        <f t="shared" si="30"/>
        <v>1.0595918367346939</v>
      </c>
      <c r="P378" s="6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11">
        <f t="shared" si="32"/>
        <v>42607.202731481477</v>
      </c>
      <c r="T378" s="10">
        <f t="shared" si="33"/>
        <v>42576.202731481477</v>
      </c>
    </row>
    <row r="379" spans="1:20" ht="43" x14ac:dyDescent="0.5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5">
        <f t="shared" si="30"/>
        <v>1.1439999999999999</v>
      </c>
      <c r="P379" s="6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11">
        <f t="shared" si="32"/>
        <v>42322.042361111111</v>
      </c>
      <c r="T379" s="10">
        <f t="shared" si="33"/>
        <v>42292.000787037032</v>
      </c>
    </row>
    <row r="380" spans="1:20" ht="57.35" x14ac:dyDescent="0.5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5">
        <f t="shared" si="30"/>
        <v>1.1176666666666666</v>
      </c>
      <c r="P380" s="6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11">
        <f t="shared" si="32"/>
        <v>42394.744444444441</v>
      </c>
      <c r="T380" s="10">
        <f t="shared" si="33"/>
        <v>42370.321851851855</v>
      </c>
    </row>
    <row r="381" spans="1:20" ht="43" x14ac:dyDescent="0.5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5">
        <f t="shared" si="30"/>
        <v>1.1608000000000001</v>
      </c>
      <c r="P381" s="6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11">
        <f t="shared" si="32"/>
        <v>41032.438333333332</v>
      </c>
      <c r="T381" s="10">
        <f t="shared" si="33"/>
        <v>40987.438333333332</v>
      </c>
    </row>
    <row r="382" spans="1:20" ht="43" x14ac:dyDescent="0.5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5">
        <f t="shared" si="30"/>
        <v>1.415</v>
      </c>
      <c r="P382" s="6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11">
        <f t="shared" si="32"/>
        <v>42392.469814814816</v>
      </c>
      <c r="T382" s="10">
        <f t="shared" si="33"/>
        <v>42367.469814814816</v>
      </c>
    </row>
    <row r="383" spans="1:20" ht="43" x14ac:dyDescent="0.5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5">
        <f t="shared" si="30"/>
        <v>1.0472999999999999</v>
      </c>
      <c r="P383" s="6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11">
        <f t="shared" si="32"/>
        <v>41119.958333333336</v>
      </c>
      <c r="T383" s="10">
        <f t="shared" si="33"/>
        <v>41085.448113425926</v>
      </c>
    </row>
    <row r="384" spans="1:20" ht="43" x14ac:dyDescent="0.5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5">
        <f t="shared" si="30"/>
        <v>2.5583333333333331</v>
      </c>
      <c r="P384" s="6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11">
        <f t="shared" si="32"/>
        <v>41158.459490740745</v>
      </c>
      <c r="T384" s="10">
        <f t="shared" si="33"/>
        <v>41144.459490740745</v>
      </c>
    </row>
    <row r="385" spans="1:20" ht="43" x14ac:dyDescent="0.5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5">
        <f t="shared" si="30"/>
        <v>2.0670670670670672</v>
      </c>
      <c r="P385" s="6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11">
        <f t="shared" si="32"/>
        <v>41777.867581018516</v>
      </c>
      <c r="T385" s="10">
        <f t="shared" si="33"/>
        <v>41754.867581018516</v>
      </c>
    </row>
    <row r="386" spans="1:20" ht="43" x14ac:dyDescent="0.5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5">
        <f t="shared" ref="O386:O449" si="36">E386/D386</f>
        <v>1.1210500000000001</v>
      </c>
      <c r="P386" s="6">
        <f t="shared" ref="P386:P449" si="37">E386/L386</f>
        <v>58.540469973890339</v>
      </c>
      <c r="Q386" t="str">
        <f t="shared" si="34"/>
        <v>film &amp; video</v>
      </c>
      <c r="R386" t="str">
        <f t="shared" si="35"/>
        <v>documentary</v>
      </c>
      <c r="S386" s="11">
        <f t="shared" ref="S386:S449" si="38">(((I386/60)/60)/24)+DATE(1970,1,1)+(-6/24)</f>
        <v>42010.531793981485</v>
      </c>
      <c r="T386" s="10">
        <f t="shared" ref="T386:T449" si="39">(((J386/60)/60)/24)+DATE(1970,1,1)+(-6/24)</f>
        <v>41980.531793981485</v>
      </c>
    </row>
    <row r="387" spans="1:20" ht="43" x14ac:dyDescent="0.5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5">
        <f t="shared" si="36"/>
        <v>1.05982</v>
      </c>
      <c r="P387" s="6">
        <f t="shared" si="37"/>
        <v>111.79535864978902</v>
      </c>
      <c r="Q387" t="str">
        <f t="shared" ref="Q387:Q450" si="40">LEFT(N387,FIND("/",N387)-1)</f>
        <v>film &amp; video</v>
      </c>
      <c r="R387" t="str">
        <f t="shared" ref="R387:R450" si="41">RIGHT(N387, LEN(N387)-FIND("/", N387))</f>
        <v>documentary</v>
      </c>
      <c r="S387" s="11">
        <f t="shared" si="38"/>
        <v>41964.376168981486</v>
      </c>
      <c r="T387" s="10">
        <f t="shared" si="39"/>
        <v>41934.334502314814</v>
      </c>
    </row>
    <row r="388" spans="1:20" ht="43" x14ac:dyDescent="0.5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5">
        <f t="shared" si="36"/>
        <v>1.0016666666666667</v>
      </c>
      <c r="P388" s="6">
        <f t="shared" si="37"/>
        <v>46.230769230769234</v>
      </c>
      <c r="Q388" t="str">
        <f t="shared" si="40"/>
        <v>film &amp; video</v>
      </c>
      <c r="R388" t="str">
        <f t="shared" si="41"/>
        <v>documentary</v>
      </c>
      <c r="S388" s="11">
        <f t="shared" si="38"/>
        <v>42226.701284722221</v>
      </c>
      <c r="T388" s="10">
        <f t="shared" si="39"/>
        <v>42211.701284722221</v>
      </c>
    </row>
    <row r="389" spans="1:20" ht="43" x14ac:dyDescent="0.5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5">
        <f t="shared" si="36"/>
        <v>2.1398947368421051</v>
      </c>
      <c r="P389" s="6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11">
        <f t="shared" si="38"/>
        <v>42231</v>
      </c>
      <c r="T389" s="10">
        <f t="shared" si="39"/>
        <v>42200.42659722222</v>
      </c>
    </row>
    <row r="390" spans="1:20" ht="43" x14ac:dyDescent="0.5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5">
        <f t="shared" si="36"/>
        <v>1.2616000000000001</v>
      </c>
      <c r="P390" s="6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11">
        <f t="shared" si="38"/>
        <v>42578.826157407413</v>
      </c>
      <c r="T390" s="10">
        <f t="shared" si="39"/>
        <v>42548.826157407413</v>
      </c>
    </row>
    <row r="391" spans="1:20" ht="43" x14ac:dyDescent="0.5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5">
        <f t="shared" si="36"/>
        <v>1.8153547058823529</v>
      </c>
      <c r="P391" s="6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11">
        <f t="shared" si="38"/>
        <v>41705.707638888889</v>
      </c>
      <c r="T391" s="10">
        <f t="shared" si="39"/>
        <v>41673.813078703701</v>
      </c>
    </row>
    <row r="392" spans="1:20" ht="43" x14ac:dyDescent="0.5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5">
        <f t="shared" si="36"/>
        <v>1</v>
      </c>
      <c r="P392" s="6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11">
        <f t="shared" si="38"/>
        <v>42131.786712962959</v>
      </c>
      <c r="T392" s="10">
        <f t="shared" si="39"/>
        <v>42111.786712962959</v>
      </c>
    </row>
    <row r="393" spans="1:20" ht="43" x14ac:dyDescent="0.5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5">
        <f t="shared" si="36"/>
        <v>1.0061</v>
      </c>
      <c r="P393" s="6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11">
        <f t="shared" si="38"/>
        <v>40894.790972222225</v>
      </c>
      <c r="T393" s="10">
        <f t="shared" si="39"/>
        <v>40864.792256944449</v>
      </c>
    </row>
    <row r="394" spans="1:20" ht="43" x14ac:dyDescent="0.5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5">
        <f t="shared" si="36"/>
        <v>1.009027027027027</v>
      </c>
      <c r="P394" s="6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11">
        <f t="shared" si="38"/>
        <v>40793.875</v>
      </c>
      <c r="T394" s="10">
        <f t="shared" si="39"/>
        <v>40763.467256944445</v>
      </c>
    </row>
    <row r="395" spans="1:20" ht="28.7" x14ac:dyDescent="0.5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5">
        <f t="shared" si="36"/>
        <v>1.10446</v>
      </c>
      <c r="P395" s="6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11">
        <f t="shared" si="38"/>
        <v>41557.458935185183</v>
      </c>
      <c r="T395" s="10">
        <f t="shared" si="39"/>
        <v>41526.458935185183</v>
      </c>
    </row>
    <row r="396" spans="1:20" ht="43" x14ac:dyDescent="0.5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5">
        <f t="shared" si="36"/>
        <v>1.118936170212766</v>
      </c>
      <c r="P396" s="6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1">
        <f t="shared" si="38"/>
        <v>42477.526412037041</v>
      </c>
      <c r="T396" s="10">
        <f t="shared" si="39"/>
        <v>42417.568078703705</v>
      </c>
    </row>
    <row r="397" spans="1:20" ht="43" x14ac:dyDescent="0.5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5">
        <f t="shared" si="36"/>
        <v>1.0804450000000001</v>
      </c>
      <c r="P397" s="6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11">
        <f t="shared" si="38"/>
        <v>41026.647222222222</v>
      </c>
      <c r="T397" s="10">
        <f t="shared" si="39"/>
        <v>40990.659259259257</v>
      </c>
    </row>
    <row r="398" spans="1:20" ht="43" x14ac:dyDescent="0.5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5">
        <f t="shared" si="36"/>
        <v>1.0666666666666667</v>
      </c>
      <c r="P398" s="6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11">
        <f t="shared" si="38"/>
        <v>41097.314884259256</v>
      </c>
      <c r="T398" s="10">
        <f t="shared" si="39"/>
        <v>41082.314884259256</v>
      </c>
    </row>
    <row r="399" spans="1:20" ht="57.35" x14ac:dyDescent="0.5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5">
        <f t="shared" si="36"/>
        <v>1.0390027322404372</v>
      </c>
      <c r="P399" s="6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11">
        <f t="shared" si="38"/>
        <v>40421.905555555553</v>
      </c>
      <c r="T399" s="10">
        <f t="shared" si="39"/>
        <v>40379.526435185187</v>
      </c>
    </row>
    <row r="400" spans="1:20" ht="43" x14ac:dyDescent="0.5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5">
        <f t="shared" si="36"/>
        <v>1.2516</v>
      </c>
      <c r="P400" s="6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11">
        <f t="shared" si="38"/>
        <v>42123.543124999997</v>
      </c>
      <c r="T400" s="10">
        <f t="shared" si="39"/>
        <v>42078.543124999997</v>
      </c>
    </row>
    <row r="401" spans="1:20" ht="43" x14ac:dyDescent="0.5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5">
        <f t="shared" si="36"/>
        <v>1.0680499999999999</v>
      </c>
      <c r="P401" s="6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11">
        <f t="shared" si="38"/>
        <v>42718.25</v>
      </c>
      <c r="T401" s="10">
        <f t="shared" si="39"/>
        <v>42687.625775462962</v>
      </c>
    </row>
    <row r="402" spans="1:20" ht="43" x14ac:dyDescent="0.5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5">
        <f t="shared" si="36"/>
        <v>1.1230249999999999</v>
      </c>
      <c r="P402" s="6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11">
        <f t="shared" si="38"/>
        <v>41775.895833333336</v>
      </c>
      <c r="T402" s="10">
        <f t="shared" si="39"/>
        <v>41745.385960648149</v>
      </c>
    </row>
    <row r="403" spans="1:20" ht="43" x14ac:dyDescent="0.5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5">
        <f t="shared" si="36"/>
        <v>1.0381199999999999</v>
      </c>
      <c r="P403" s="6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11">
        <f t="shared" si="38"/>
        <v>40762.592245370368</v>
      </c>
      <c r="T403" s="10">
        <f t="shared" si="39"/>
        <v>40732.592245370368</v>
      </c>
    </row>
    <row r="404" spans="1:20" ht="43" x14ac:dyDescent="0.5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5">
        <f t="shared" si="36"/>
        <v>1.4165000000000001</v>
      </c>
      <c r="P404" s="6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11">
        <f t="shared" si="38"/>
        <v>42313.33121527778</v>
      </c>
      <c r="T404" s="10">
        <f t="shared" si="39"/>
        <v>42292.289548611108</v>
      </c>
    </row>
    <row r="405" spans="1:20" ht="43" x14ac:dyDescent="0.5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5">
        <f t="shared" si="36"/>
        <v>1.0526</v>
      </c>
      <c r="P405" s="6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11">
        <f t="shared" si="38"/>
        <v>40765.047222222223</v>
      </c>
      <c r="T405" s="10">
        <f t="shared" si="39"/>
        <v>40718.060659722221</v>
      </c>
    </row>
    <row r="406" spans="1:20" ht="43" x14ac:dyDescent="0.5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5">
        <f t="shared" si="36"/>
        <v>1.0309142857142857</v>
      </c>
      <c r="P406" s="6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11">
        <f t="shared" si="38"/>
        <v>41675.711111111108</v>
      </c>
      <c r="T406" s="10">
        <f t="shared" si="39"/>
        <v>41646.378032407411</v>
      </c>
    </row>
    <row r="407" spans="1:20" ht="28.7" x14ac:dyDescent="0.5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5">
        <f t="shared" si="36"/>
        <v>1.0765957446808512</v>
      </c>
      <c r="P407" s="6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1">
        <f t="shared" si="38"/>
        <v>41703.83494212963</v>
      </c>
      <c r="T407" s="10">
        <f t="shared" si="39"/>
        <v>41673.83494212963</v>
      </c>
    </row>
    <row r="408" spans="1:20" ht="43" x14ac:dyDescent="0.5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5">
        <f t="shared" si="36"/>
        <v>1.0770464285714285</v>
      </c>
      <c r="P408" s="6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11">
        <f t="shared" si="38"/>
        <v>40671.999305555553</v>
      </c>
      <c r="T408" s="10">
        <f t="shared" si="39"/>
        <v>40637.912465277775</v>
      </c>
    </row>
    <row r="409" spans="1:20" ht="43" x14ac:dyDescent="0.5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5">
        <f t="shared" si="36"/>
        <v>1.0155000000000001</v>
      </c>
      <c r="P409" s="6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11">
        <f t="shared" si="38"/>
        <v>40866.662615740745</v>
      </c>
      <c r="T409" s="10">
        <f t="shared" si="39"/>
        <v>40806.620949074073</v>
      </c>
    </row>
    <row r="410" spans="1:20" ht="43" x14ac:dyDescent="0.5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5">
        <f t="shared" si="36"/>
        <v>1.0143766666666667</v>
      </c>
      <c r="P410" s="6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11">
        <f t="shared" si="38"/>
        <v>41583.527662037035</v>
      </c>
      <c r="T410" s="10">
        <f t="shared" si="39"/>
        <v>41543.485995370371</v>
      </c>
    </row>
    <row r="411" spans="1:20" ht="43" x14ac:dyDescent="0.5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5">
        <f t="shared" si="36"/>
        <v>1.3680000000000001</v>
      </c>
      <c r="P411" s="6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1">
        <f t="shared" si="38"/>
        <v>42573.612777777773</v>
      </c>
      <c r="T411" s="10">
        <f t="shared" si="39"/>
        <v>42543.612777777773</v>
      </c>
    </row>
    <row r="412" spans="1:20" ht="43" x14ac:dyDescent="0.5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5">
        <f t="shared" si="36"/>
        <v>1.2829999999999999</v>
      </c>
      <c r="P412" s="6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11">
        <f t="shared" si="38"/>
        <v>42173.731446759266</v>
      </c>
      <c r="T412" s="10">
        <f t="shared" si="39"/>
        <v>42113.731446759266</v>
      </c>
    </row>
    <row r="413" spans="1:20" ht="43" x14ac:dyDescent="0.5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5">
        <f t="shared" si="36"/>
        <v>1.0105</v>
      </c>
      <c r="P413" s="6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11">
        <f t="shared" si="38"/>
        <v>41629.958333333336</v>
      </c>
      <c r="T413" s="10">
        <f t="shared" si="39"/>
        <v>41597.92597222222</v>
      </c>
    </row>
    <row r="414" spans="1:20" ht="43" x14ac:dyDescent="0.5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5">
        <f t="shared" si="36"/>
        <v>1.2684</v>
      </c>
      <c r="P414" s="6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11">
        <f t="shared" si="38"/>
        <v>41115.492800925924</v>
      </c>
      <c r="T414" s="10">
        <f t="shared" si="39"/>
        <v>41099.492800925924</v>
      </c>
    </row>
    <row r="415" spans="1:20" ht="43" x14ac:dyDescent="0.5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5">
        <f t="shared" si="36"/>
        <v>1.0508593749999999</v>
      </c>
      <c r="P415" s="6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11">
        <f t="shared" si="38"/>
        <v>41109.627442129626</v>
      </c>
      <c r="T415" s="10">
        <f t="shared" si="39"/>
        <v>41079.627442129626</v>
      </c>
    </row>
    <row r="416" spans="1:20" ht="43" x14ac:dyDescent="0.5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5">
        <f t="shared" si="36"/>
        <v>1.0285405405405406</v>
      </c>
      <c r="P416" s="6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11">
        <f t="shared" si="38"/>
        <v>41558.813252314816</v>
      </c>
      <c r="T416" s="10">
        <f t="shared" si="39"/>
        <v>41528.813252314816</v>
      </c>
    </row>
    <row r="417" spans="1:20" ht="57.35" x14ac:dyDescent="0.5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5">
        <f t="shared" si="36"/>
        <v>1.0214714285714286</v>
      </c>
      <c r="P417" s="6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11">
        <f t="shared" si="38"/>
        <v>41929.25</v>
      </c>
      <c r="T417" s="10">
        <f t="shared" si="39"/>
        <v>41904.601875</v>
      </c>
    </row>
    <row r="418" spans="1:20" ht="28.7" x14ac:dyDescent="0.5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5">
        <f t="shared" si="36"/>
        <v>1.2021700000000002</v>
      </c>
      <c r="P418" s="6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11">
        <f t="shared" si="38"/>
        <v>41678.146192129629</v>
      </c>
      <c r="T418" s="10">
        <f t="shared" si="39"/>
        <v>41648.146192129629</v>
      </c>
    </row>
    <row r="419" spans="1:20" ht="43" x14ac:dyDescent="0.5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5">
        <f t="shared" si="36"/>
        <v>1.0024761904761905</v>
      </c>
      <c r="P419" s="6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11">
        <f t="shared" si="38"/>
        <v>41371.939583333333</v>
      </c>
      <c r="T419" s="10">
        <f t="shared" si="39"/>
        <v>41360.720601851855</v>
      </c>
    </row>
    <row r="420" spans="1:20" ht="43" x14ac:dyDescent="0.5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5">
        <f t="shared" si="36"/>
        <v>1.0063392857142857</v>
      </c>
      <c r="P420" s="6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1">
        <f t="shared" si="38"/>
        <v>42208.032372685186</v>
      </c>
      <c r="T420" s="10">
        <f t="shared" si="39"/>
        <v>42178.032372685186</v>
      </c>
    </row>
    <row r="421" spans="1:20" ht="43" x14ac:dyDescent="0.5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5">
        <f t="shared" si="36"/>
        <v>1.004375</v>
      </c>
      <c r="P421" s="6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11">
        <f t="shared" si="38"/>
        <v>41454.592442129629</v>
      </c>
      <c r="T421" s="10">
        <f t="shared" si="39"/>
        <v>41394.592442129629</v>
      </c>
    </row>
    <row r="422" spans="1:20" ht="43" x14ac:dyDescent="0.5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5">
        <f t="shared" si="36"/>
        <v>4.3939393939393936E-3</v>
      </c>
      <c r="P422" s="6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11">
        <f t="shared" si="38"/>
        <v>41711.944803240738</v>
      </c>
      <c r="T422" s="10">
        <f t="shared" si="39"/>
        <v>41681.98646990741</v>
      </c>
    </row>
    <row r="423" spans="1:20" ht="43" x14ac:dyDescent="0.5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5">
        <f t="shared" si="36"/>
        <v>2.0066666666666667E-2</v>
      </c>
      <c r="P423" s="6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11">
        <f t="shared" si="38"/>
        <v>42237.241388888884</v>
      </c>
      <c r="T423" s="10">
        <f t="shared" si="39"/>
        <v>42177.241388888884</v>
      </c>
    </row>
    <row r="424" spans="1:20" ht="43" x14ac:dyDescent="0.5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5">
        <f t="shared" si="36"/>
        <v>1.0749999999999999E-2</v>
      </c>
      <c r="P424" s="6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11">
        <f t="shared" si="38"/>
        <v>41893.010381944441</v>
      </c>
      <c r="T424" s="10">
        <f t="shared" si="39"/>
        <v>41863.010381944441</v>
      </c>
    </row>
    <row r="425" spans="1:20" ht="43" x14ac:dyDescent="0.5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5">
        <f t="shared" si="36"/>
        <v>7.6499999999999997E-3</v>
      </c>
      <c r="P425" s="6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11">
        <f t="shared" si="38"/>
        <v>41430.67627314815</v>
      </c>
      <c r="T425" s="10">
        <f t="shared" si="39"/>
        <v>41400.67627314815</v>
      </c>
    </row>
    <row r="426" spans="1:20" ht="43" x14ac:dyDescent="0.5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5">
        <f t="shared" si="36"/>
        <v>6.7966666666666675E-2</v>
      </c>
      <c r="P426" s="6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1">
        <f t="shared" si="38"/>
        <v>40994.084479166668</v>
      </c>
      <c r="T426" s="10">
        <f t="shared" si="39"/>
        <v>40934.126145833332</v>
      </c>
    </row>
    <row r="427" spans="1:20" ht="43" x14ac:dyDescent="0.5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5">
        <f t="shared" si="36"/>
        <v>1.2E-4</v>
      </c>
      <c r="P427" s="6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1">
        <f t="shared" si="38"/>
        <v>42335.652824074074</v>
      </c>
      <c r="T427" s="10">
        <f t="shared" si="39"/>
        <v>42275.611157407402</v>
      </c>
    </row>
    <row r="428" spans="1:20" ht="43" x14ac:dyDescent="0.5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5">
        <f t="shared" si="36"/>
        <v>1.3299999999999999E-2</v>
      </c>
      <c r="P428" s="6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11">
        <f t="shared" si="38"/>
        <v>42430.461967592593</v>
      </c>
      <c r="T428" s="10">
        <f t="shared" si="39"/>
        <v>42400.461967592593</v>
      </c>
    </row>
    <row r="429" spans="1:20" ht="43" x14ac:dyDescent="0.5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5">
        <f t="shared" si="36"/>
        <v>0</v>
      </c>
      <c r="P429" s="6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11">
        <f t="shared" si="38"/>
        <v>42299.540972222225</v>
      </c>
      <c r="T429" s="10">
        <f t="shared" si="39"/>
        <v>42285.659027777772</v>
      </c>
    </row>
    <row r="430" spans="1:20" ht="28.7" x14ac:dyDescent="0.5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5">
        <f t="shared" si="36"/>
        <v>5.6333333333333332E-2</v>
      </c>
      <c r="P430" s="6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1">
        <f t="shared" si="38"/>
        <v>41806.666666666664</v>
      </c>
      <c r="T430" s="10">
        <f t="shared" si="39"/>
        <v>41778.516724537039</v>
      </c>
    </row>
    <row r="431" spans="1:20" ht="57.35" x14ac:dyDescent="0.5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5">
        <f t="shared" si="36"/>
        <v>0</v>
      </c>
      <c r="P431" s="6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11">
        <f t="shared" si="38"/>
        <v>40143.957638888889</v>
      </c>
      <c r="T431" s="10">
        <f t="shared" si="39"/>
        <v>40070.651412037041</v>
      </c>
    </row>
    <row r="432" spans="1:20" ht="43" x14ac:dyDescent="0.5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5">
        <f t="shared" si="36"/>
        <v>2.4E-2</v>
      </c>
      <c r="P432" s="6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1">
        <f t="shared" si="38"/>
        <v>41527.857256944444</v>
      </c>
      <c r="T432" s="10">
        <f t="shared" si="39"/>
        <v>41512.857256944444</v>
      </c>
    </row>
    <row r="433" spans="1:20" ht="43" x14ac:dyDescent="0.5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5">
        <f t="shared" si="36"/>
        <v>0.13833333333333334</v>
      </c>
      <c r="P433" s="6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11">
        <f t="shared" si="38"/>
        <v>42556.621331018512</v>
      </c>
      <c r="T433" s="10">
        <f t="shared" si="39"/>
        <v>42526.621331018512</v>
      </c>
    </row>
    <row r="434" spans="1:20" ht="43" x14ac:dyDescent="0.5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5">
        <f t="shared" si="36"/>
        <v>9.5000000000000001E-2</v>
      </c>
      <c r="P434" s="6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1">
        <f t="shared" si="38"/>
        <v>42298.476631944446</v>
      </c>
      <c r="T434" s="10">
        <f t="shared" si="39"/>
        <v>42238.476631944446</v>
      </c>
    </row>
    <row r="435" spans="1:20" ht="57.35" x14ac:dyDescent="0.5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5">
        <f t="shared" si="36"/>
        <v>0</v>
      </c>
      <c r="P435" s="6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11">
        <f t="shared" si="38"/>
        <v>42288.379884259266</v>
      </c>
      <c r="T435" s="10">
        <f t="shared" si="39"/>
        <v>42228.379884259266</v>
      </c>
    </row>
    <row r="436" spans="1:20" ht="43" x14ac:dyDescent="0.5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5">
        <f t="shared" si="36"/>
        <v>0.05</v>
      </c>
      <c r="P436" s="6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1">
        <f t="shared" si="38"/>
        <v>41609.626180555555</v>
      </c>
      <c r="T436" s="10">
        <f t="shared" si="39"/>
        <v>41576.584513888891</v>
      </c>
    </row>
    <row r="437" spans="1:20" ht="43" x14ac:dyDescent="0.5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5">
        <f t="shared" si="36"/>
        <v>2.7272727272727273E-5</v>
      </c>
      <c r="P437" s="6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1">
        <f t="shared" si="38"/>
        <v>41530.497453703705</v>
      </c>
      <c r="T437" s="10">
        <f t="shared" si="39"/>
        <v>41500.497453703705</v>
      </c>
    </row>
    <row r="438" spans="1:20" ht="43" x14ac:dyDescent="0.5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5">
        <f t="shared" si="36"/>
        <v>0</v>
      </c>
      <c r="P438" s="6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11">
        <f t="shared" si="38"/>
        <v>41486.11241898148</v>
      </c>
      <c r="T438" s="10">
        <f t="shared" si="39"/>
        <v>41456.11241898148</v>
      </c>
    </row>
    <row r="439" spans="1:20" ht="43" x14ac:dyDescent="0.5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5">
        <f t="shared" si="36"/>
        <v>0</v>
      </c>
      <c r="P439" s="6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11">
        <f t="shared" si="38"/>
        <v>42651.06858796296</v>
      </c>
      <c r="T439" s="10">
        <f t="shared" si="39"/>
        <v>42591.06858796296</v>
      </c>
    </row>
    <row r="440" spans="1:20" ht="43" x14ac:dyDescent="0.5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5">
        <f t="shared" si="36"/>
        <v>9.3799999999999994E-2</v>
      </c>
      <c r="P440" s="6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11">
        <f t="shared" si="38"/>
        <v>42326.052754629629</v>
      </c>
      <c r="T440" s="10">
        <f t="shared" si="39"/>
        <v>42296.011087962965</v>
      </c>
    </row>
    <row r="441" spans="1:20" ht="43" x14ac:dyDescent="0.5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5">
        <f t="shared" si="36"/>
        <v>0</v>
      </c>
      <c r="P441" s="6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11">
        <f t="shared" si="38"/>
        <v>41929.511782407404</v>
      </c>
      <c r="T441" s="10">
        <f t="shared" si="39"/>
        <v>41919.511782407404</v>
      </c>
    </row>
    <row r="442" spans="1:20" ht="43" x14ac:dyDescent="0.5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5">
        <f t="shared" si="36"/>
        <v>1E-3</v>
      </c>
      <c r="P442" s="6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1">
        <f t="shared" si="38"/>
        <v>42453.693900462968</v>
      </c>
      <c r="T442" s="10">
        <f t="shared" si="39"/>
        <v>42423.735567129625</v>
      </c>
    </row>
    <row r="443" spans="1:20" ht="43" x14ac:dyDescent="0.5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5">
        <f t="shared" si="36"/>
        <v>0</v>
      </c>
      <c r="P443" s="6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11">
        <f t="shared" si="38"/>
        <v>41580.543935185182</v>
      </c>
      <c r="T443" s="10">
        <f t="shared" si="39"/>
        <v>41550.543935185182</v>
      </c>
    </row>
    <row r="444" spans="1:20" x14ac:dyDescent="0.5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5">
        <f t="shared" si="36"/>
        <v>0.39358823529411763</v>
      </c>
      <c r="P444" s="6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11">
        <f t="shared" si="38"/>
        <v>42054.638692129629</v>
      </c>
      <c r="T444" s="10">
        <f t="shared" si="39"/>
        <v>42024.638692129629</v>
      </c>
    </row>
    <row r="445" spans="1:20" ht="43" x14ac:dyDescent="0.5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5">
        <f t="shared" si="36"/>
        <v>1E-3</v>
      </c>
      <c r="P445" s="6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1">
        <f t="shared" si="38"/>
        <v>41679.765057870369</v>
      </c>
      <c r="T445" s="10">
        <f t="shared" si="39"/>
        <v>41649.765057870369</v>
      </c>
    </row>
    <row r="446" spans="1:20" ht="43" x14ac:dyDescent="0.5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5">
        <f t="shared" si="36"/>
        <v>0.05</v>
      </c>
      <c r="P446" s="6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1">
        <f t="shared" si="38"/>
        <v>40954.656956018516</v>
      </c>
      <c r="T446" s="10">
        <f t="shared" si="39"/>
        <v>40894.656956018516</v>
      </c>
    </row>
    <row r="447" spans="1:20" ht="43" x14ac:dyDescent="0.5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5">
        <f t="shared" si="36"/>
        <v>3.3333333333333335E-5</v>
      </c>
      <c r="P447" s="6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1">
        <f t="shared" si="38"/>
        <v>42145.085358796292</v>
      </c>
      <c r="T447" s="10">
        <f t="shared" si="39"/>
        <v>42130.085358796292</v>
      </c>
    </row>
    <row r="448" spans="1:20" ht="43" x14ac:dyDescent="0.5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5">
        <f t="shared" si="36"/>
        <v>7.2952380952380949E-2</v>
      </c>
      <c r="P448" s="6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11">
        <f t="shared" si="38"/>
        <v>42066.833564814813</v>
      </c>
      <c r="T448" s="10">
        <f t="shared" si="39"/>
        <v>42036.833564814813</v>
      </c>
    </row>
    <row r="449" spans="1:20" ht="43" x14ac:dyDescent="0.5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5">
        <f t="shared" si="36"/>
        <v>1.6666666666666666E-4</v>
      </c>
      <c r="P449" s="6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1">
        <f t="shared" si="38"/>
        <v>41356.263460648144</v>
      </c>
      <c r="T449" s="10">
        <f t="shared" si="39"/>
        <v>41331.305127314816</v>
      </c>
    </row>
    <row r="450" spans="1:20" ht="43" x14ac:dyDescent="0.5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5">
        <f t="shared" ref="O450:O513" si="42">E450/D450</f>
        <v>3.2804E-2</v>
      </c>
      <c r="P450" s="6">
        <f t="shared" ref="P450:P513" si="43">E450/L450</f>
        <v>20.502500000000001</v>
      </c>
      <c r="Q450" t="str">
        <f t="shared" si="40"/>
        <v>film &amp; video</v>
      </c>
      <c r="R450" t="str">
        <f t="shared" si="41"/>
        <v>animation</v>
      </c>
      <c r="S450" s="11">
        <f t="shared" ref="S450:S513" si="44">(((I450/60)/60)/24)+DATE(1970,1,1)+(-6/24)</f>
        <v>41773.508043981477</v>
      </c>
      <c r="T450" s="10">
        <f t="shared" ref="T450:T513" si="45">(((J450/60)/60)/24)+DATE(1970,1,1)+(-6/24)</f>
        <v>41753.508043981477</v>
      </c>
    </row>
    <row r="451" spans="1:20" ht="43" x14ac:dyDescent="0.5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5">
        <f t="shared" si="42"/>
        <v>2.2499999999999999E-2</v>
      </c>
      <c r="P451" s="6">
        <f t="shared" si="43"/>
        <v>9</v>
      </c>
      <c r="Q451" t="str">
        <f t="shared" ref="Q451:Q514" si="46">LEFT(N451,FIND("/",N451)-1)</f>
        <v>film &amp; video</v>
      </c>
      <c r="R451" t="str">
        <f t="shared" ref="R451:R514" si="47">RIGHT(N451, LEN(N451)-FIND("/", N451))</f>
        <v>animation</v>
      </c>
      <c r="S451" s="11">
        <f t="shared" si="44"/>
        <v>41564.318113425928</v>
      </c>
      <c r="T451" s="10">
        <f t="shared" si="45"/>
        <v>41534.318113425928</v>
      </c>
    </row>
    <row r="452" spans="1:20" ht="43" x14ac:dyDescent="0.5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5">
        <f t="shared" si="42"/>
        <v>7.92E-3</v>
      </c>
      <c r="P452" s="6">
        <f t="shared" si="43"/>
        <v>56.571428571428569</v>
      </c>
      <c r="Q452" t="str">
        <f t="shared" si="46"/>
        <v>film &amp; video</v>
      </c>
      <c r="R452" t="str">
        <f t="shared" si="47"/>
        <v>animation</v>
      </c>
      <c r="S452" s="11">
        <f t="shared" si="44"/>
        <v>41684.696759259255</v>
      </c>
      <c r="T452" s="10">
        <f t="shared" si="45"/>
        <v>41654.696759259255</v>
      </c>
    </row>
    <row r="453" spans="1:20" ht="43" x14ac:dyDescent="0.5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5">
        <f t="shared" si="42"/>
        <v>0</v>
      </c>
      <c r="P453" s="6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11">
        <f t="shared" si="44"/>
        <v>41664.465173611112</v>
      </c>
      <c r="T453" s="10">
        <f t="shared" si="45"/>
        <v>41634.465173611112</v>
      </c>
    </row>
    <row r="454" spans="1:20" ht="28.7" x14ac:dyDescent="0.5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5">
        <f t="shared" si="42"/>
        <v>0.64</v>
      </c>
      <c r="P454" s="6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1">
        <f t="shared" si="44"/>
        <v>42137.453877314809</v>
      </c>
      <c r="T454" s="10">
        <f t="shared" si="45"/>
        <v>42107.453877314809</v>
      </c>
    </row>
    <row r="455" spans="1:20" ht="43" x14ac:dyDescent="0.5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5">
        <f t="shared" si="42"/>
        <v>2.740447957839262E-4</v>
      </c>
      <c r="P455" s="6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1">
        <f t="shared" si="44"/>
        <v>42054.574988425928</v>
      </c>
      <c r="T455" s="10">
        <f t="shared" si="45"/>
        <v>42038.574988425928</v>
      </c>
    </row>
    <row r="456" spans="1:20" ht="43" x14ac:dyDescent="0.5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5">
        <f t="shared" si="42"/>
        <v>8.2000000000000007E-3</v>
      </c>
      <c r="P456" s="6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1">
        <f t="shared" si="44"/>
        <v>41969.301388888889</v>
      </c>
      <c r="T456" s="10">
        <f t="shared" si="45"/>
        <v>41938.467256944445</v>
      </c>
    </row>
    <row r="457" spans="1:20" ht="43" x14ac:dyDescent="0.5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5">
        <f t="shared" si="42"/>
        <v>6.9230769230769226E-4</v>
      </c>
      <c r="P457" s="6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1">
        <f t="shared" si="44"/>
        <v>41015.771527777775</v>
      </c>
      <c r="T457" s="10">
        <f t="shared" si="45"/>
        <v>40970.752569444441</v>
      </c>
    </row>
    <row r="458" spans="1:20" ht="43" x14ac:dyDescent="0.5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5">
        <f t="shared" si="42"/>
        <v>6.8631863186318634E-3</v>
      </c>
      <c r="P458" s="6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11">
        <f t="shared" si="44"/>
        <v>41568.915972222225</v>
      </c>
      <c r="T458" s="10">
        <f t="shared" si="45"/>
        <v>41547.444456018515</v>
      </c>
    </row>
    <row r="459" spans="1:20" ht="43" x14ac:dyDescent="0.5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5">
        <f t="shared" si="42"/>
        <v>0</v>
      </c>
      <c r="P459" s="6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11">
        <f t="shared" si="44"/>
        <v>41867.517500000002</v>
      </c>
      <c r="T459" s="10">
        <f t="shared" si="45"/>
        <v>41837.517500000002</v>
      </c>
    </row>
    <row r="460" spans="1:20" ht="43" x14ac:dyDescent="0.5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5">
        <f t="shared" si="42"/>
        <v>8.2100000000000006E-2</v>
      </c>
      <c r="P460" s="6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11">
        <f t="shared" si="44"/>
        <v>41408.44976851852</v>
      </c>
      <c r="T460" s="10">
        <f t="shared" si="45"/>
        <v>41378.44976851852</v>
      </c>
    </row>
    <row r="461" spans="1:20" ht="43" x14ac:dyDescent="0.5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5">
        <f t="shared" si="42"/>
        <v>6.4102564102564103E-4</v>
      </c>
      <c r="P461" s="6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1">
        <f t="shared" si="44"/>
        <v>40860.432025462964</v>
      </c>
      <c r="T461" s="10">
        <f t="shared" si="45"/>
        <v>40800.3903587963</v>
      </c>
    </row>
    <row r="462" spans="1:20" ht="28.7" x14ac:dyDescent="0.5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5">
        <f t="shared" si="42"/>
        <v>2.9411764705882353E-3</v>
      </c>
      <c r="P462" s="6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1">
        <f t="shared" si="44"/>
        <v>41790.916666666664</v>
      </c>
      <c r="T462" s="10">
        <f t="shared" si="45"/>
        <v>41759.292534722219</v>
      </c>
    </row>
    <row r="463" spans="1:20" ht="43" x14ac:dyDescent="0.5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5">
        <f t="shared" si="42"/>
        <v>0</v>
      </c>
      <c r="P463" s="6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11">
        <f t="shared" si="44"/>
        <v>41427.59684027778</v>
      </c>
      <c r="T463" s="10">
        <f t="shared" si="45"/>
        <v>41407.59684027778</v>
      </c>
    </row>
    <row r="464" spans="1:20" ht="43" x14ac:dyDescent="0.5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5">
        <f t="shared" si="42"/>
        <v>0</v>
      </c>
      <c r="P464" s="6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11">
        <f t="shared" si="44"/>
        <v>40764.876631944448</v>
      </c>
      <c r="T464" s="10">
        <f t="shared" si="45"/>
        <v>40704.876631944448</v>
      </c>
    </row>
    <row r="465" spans="1:20" ht="43" x14ac:dyDescent="0.5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5">
        <f t="shared" si="42"/>
        <v>2.2727272727272728E-2</v>
      </c>
      <c r="P465" s="6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11">
        <f t="shared" si="44"/>
        <v>40810.460104166668</v>
      </c>
      <c r="T465" s="10">
        <f t="shared" si="45"/>
        <v>40750.460104166668</v>
      </c>
    </row>
    <row r="466" spans="1:20" ht="28.7" x14ac:dyDescent="0.5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5">
        <f t="shared" si="42"/>
        <v>9.9009900990099011E-4</v>
      </c>
      <c r="P466" s="6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1">
        <f t="shared" si="44"/>
        <v>42508.598784722228</v>
      </c>
      <c r="T466" s="10">
        <f t="shared" si="45"/>
        <v>42488.598784722228</v>
      </c>
    </row>
    <row r="467" spans="1:20" x14ac:dyDescent="0.5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5">
        <f t="shared" si="42"/>
        <v>0.26953125</v>
      </c>
      <c r="P467" s="6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1">
        <f t="shared" si="44"/>
        <v>41816.870069444441</v>
      </c>
      <c r="T467" s="10">
        <f t="shared" si="45"/>
        <v>41800.870069444441</v>
      </c>
    </row>
    <row r="468" spans="1:20" ht="43" x14ac:dyDescent="0.5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5">
        <f t="shared" si="42"/>
        <v>7.6E-3</v>
      </c>
      <c r="P468" s="6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1">
        <f t="shared" si="44"/>
        <v>41159.692870370374</v>
      </c>
      <c r="T468" s="10">
        <f t="shared" si="45"/>
        <v>41129.692870370374</v>
      </c>
    </row>
    <row r="469" spans="1:20" ht="43" x14ac:dyDescent="0.5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5">
        <f t="shared" si="42"/>
        <v>0.21575</v>
      </c>
      <c r="P469" s="6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11">
        <f t="shared" si="44"/>
        <v>41180.429791666669</v>
      </c>
      <c r="T469" s="10">
        <f t="shared" si="45"/>
        <v>41135.429791666669</v>
      </c>
    </row>
    <row r="470" spans="1:20" ht="43" x14ac:dyDescent="0.5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5">
        <f t="shared" si="42"/>
        <v>0</v>
      </c>
      <c r="P470" s="6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11">
        <f t="shared" si="44"/>
        <v>41100.910474537035</v>
      </c>
      <c r="T470" s="10">
        <f t="shared" si="45"/>
        <v>41040.917627314811</v>
      </c>
    </row>
    <row r="471" spans="1:20" ht="28.7" x14ac:dyDescent="0.5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5">
        <f t="shared" si="42"/>
        <v>0</v>
      </c>
      <c r="P471" s="6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11">
        <f t="shared" si="44"/>
        <v>41887.739861111113</v>
      </c>
      <c r="T471" s="10">
        <f t="shared" si="45"/>
        <v>41827.739861111113</v>
      </c>
    </row>
    <row r="472" spans="1:20" ht="43" x14ac:dyDescent="0.5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5">
        <f t="shared" si="42"/>
        <v>1.0200000000000001E-2</v>
      </c>
      <c r="P472" s="6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1">
        <f t="shared" si="44"/>
        <v>41654.916666666664</v>
      </c>
      <c r="T472" s="10">
        <f t="shared" si="45"/>
        <v>41604.917696759258</v>
      </c>
    </row>
    <row r="473" spans="1:20" ht="57.35" x14ac:dyDescent="0.5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5">
        <f t="shared" si="42"/>
        <v>0.11892727272727273</v>
      </c>
      <c r="P473" s="6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11">
        <f t="shared" si="44"/>
        <v>41748.430312500001</v>
      </c>
      <c r="T473" s="10">
        <f t="shared" si="45"/>
        <v>41703.471979166665</v>
      </c>
    </row>
    <row r="474" spans="1:20" ht="43" x14ac:dyDescent="0.5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5">
        <f t="shared" si="42"/>
        <v>0.17624999999999999</v>
      </c>
      <c r="P474" s="6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1">
        <f t="shared" si="44"/>
        <v>41874.672662037039</v>
      </c>
      <c r="T474" s="10">
        <f t="shared" si="45"/>
        <v>41844.672662037039</v>
      </c>
    </row>
    <row r="475" spans="1:20" ht="43" x14ac:dyDescent="0.5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5">
        <f t="shared" si="42"/>
        <v>2.87E-2</v>
      </c>
      <c r="P475" s="6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1">
        <f t="shared" si="44"/>
        <v>41899.448136574072</v>
      </c>
      <c r="T475" s="10">
        <f t="shared" si="45"/>
        <v>41869.448136574072</v>
      </c>
    </row>
    <row r="476" spans="1:20" ht="43" x14ac:dyDescent="0.5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5">
        <f t="shared" si="42"/>
        <v>3.0303030303030303E-4</v>
      </c>
      <c r="P476" s="6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1">
        <f t="shared" si="44"/>
        <v>42783.079039351855</v>
      </c>
      <c r="T476" s="10">
        <f t="shared" si="45"/>
        <v>42753.079039351855</v>
      </c>
    </row>
    <row r="477" spans="1:20" ht="43" x14ac:dyDescent="0.5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5">
        <f t="shared" si="42"/>
        <v>0</v>
      </c>
      <c r="P477" s="6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11">
        <f t="shared" si="44"/>
        <v>42129.836145833338</v>
      </c>
      <c r="T477" s="10">
        <f t="shared" si="45"/>
        <v>42099.836145833338</v>
      </c>
    </row>
    <row r="478" spans="1:20" ht="28.7" x14ac:dyDescent="0.5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5">
        <f t="shared" si="42"/>
        <v>2.2302681818181819E-2</v>
      </c>
      <c r="P478" s="6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11">
        <f t="shared" si="44"/>
        <v>41792.915972222225</v>
      </c>
      <c r="T478" s="10">
        <f t="shared" si="45"/>
        <v>41757.725011574075</v>
      </c>
    </row>
    <row r="479" spans="1:20" ht="43" x14ac:dyDescent="0.5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5">
        <f t="shared" si="42"/>
        <v>0</v>
      </c>
      <c r="P479" s="6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11">
        <f t="shared" si="44"/>
        <v>41047.58488425926</v>
      </c>
      <c r="T479" s="10">
        <f t="shared" si="45"/>
        <v>40987.58488425926</v>
      </c>
    </row>
    <row r="480" spans="1:20" ht="43" x14ac:dyDescent="0.5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5">
        <f t="shared" si="42"/>
        <v>0</v>
      </c>
      <c r="P480" s="6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11">
        <f t="shared" si="44"/>
        <v>42095.619317129633</v>
      </c>
      <c r="T480" s="10">
        <f t="shared" si="45"/>
        <v>42065.660983796297</v>
      </c>
    </row>
    <row r="481" spans="1:20" ht="43" x14ac:dyDescent="0.5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5">
        <f t="shared" si="42"/>
        <v>0.3256</v>
      </c>
      <c r="P481" s="6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1">
        <f t="shared" si="44"/>
        <v>41964.199479166666</v>
      </c>
      <c r="T481" s="10">
        <f t="shared" si="45"/>
        <v>41904.157812500001</v>
      </c>
    </row>
    <row r="482" spans="1:20" ht="43" x14ac:dyDescent="0.5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5">
        <f t="shared" si="42"/>
        <v>0.19409999999999999</v>
      </c>
      <c r="P482" s="6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11">
        <f t="shared" si="44"/>
        <v>41495.250173611108</v>
      </c>
      <c r="T482" s="10">
        <f t="shared" si="45"/>
        <v>41465.250173611108</v>
      </c>
    </row>
    <row r="483" spans="1:20" ht="43" x14ac:dyDescent="0.5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5">
        <f t="shared" si="42"/>
        <v>6.0999999999999999E-2</v>
      </c>
      <c r="P483" s="6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11">
        <f t="shared" si="44"/>
        <v>41192.422326388885</v>
      </c>
      <c r="T483" s="10">
        <f t="shared" si="45"/>
        <v>41162.422326388885</v>
      </c>
    </row>
    <row r="484" spans="1:20" ht="43" x14ac:dyDescent="0.5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5">
        <f t="shared" si="42"/>
        <v>1E-3</v>
      </c>
      <c r="P484" s="6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1">
        <f t="shared" si="44"/>
        <v>42474.356944444444</v>
      </c>
      <c r="T484" s="10">
        <f t="shared" si="45"/>
        <v>42447.646875000006</v>
      </c>
    </row>
    <row r="485" spans="1:20" ht="43" x14ac:dyDescent="0.5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5">
        <f t="shared" si="42"/>
        <v>0.502</v>
      </c>
      <c r="P485" s="6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11">
        <f t="shared" si="44"/>
        <v>41302.947592592594</v>
      </c>
      <c r="T485" s="10">
        <f t="shared" si="45"/>
        <v>41242.947592592594</v>
      </c>
    </row>
    <row r="486" spans="1:20" ht="57.35" x14ac:dyDescent="0.5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5">
        <f t="shared" si="42"/>
        <v>1.8625E-3</v>
      </c>
      <c r="P486" s="6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11">
        <f t="shared" si="44"/>
        <v>42313.731157407412</v>
      </c>
      <c r="T486" s="10">
        <f t="shared" si="45"/>
        <v>42272.68949074074</v>
      </c>
    </row>
    <row r="487" spans="1:20" ht="28.7" x14ac:dyDescent="0.5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5">
        <f t="shared" si="42"/>
        <v>0.21906971229845085</v>
      </c>
      <c r="P487" s="6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11">
        <f t="shared" si="44"/>
        <v>41411.25577546296</v>
      </c>
      <c r="T487" s="10">
        <f t="shared" si="45"/>
        <v>41381.25577546296</v>
      </c>
    </row>
    <row r="488" spans="1:20" ht="43" x14ac:dyDescent="0.5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5">
        <f t="shared" si="42"/>
        <v>9.0909090909090904E-5</v>
      </c>
      <c r="P488" s="6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1">
        <f t="shared" si="44"/>
        <v>41791.69258101852</v>
      </c>
      <c r="T488" s="10">
        <f t="shared" si="45"/>
        <v>41761.69258101852</v>
      </c>
    </row>
    <row r="489" spans="1:20" ht="43" x14ac:dyDescent="0.5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5">
        <f t="shared" si="42"/>
        <v>0</v>
      </c>
      <c r="P489" s="6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11">
        <f t="shared" si="44"/>
        <v>42729.386504629627</v>
      </c>
      <c r="T489" s="10">
        <f t="shared" si="45"/>
        <v>42669.344837962963</v>
      </c>
    </row>
    <row r="490" spans="1:20" ht="43" x14ac:dyDescent="0.5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5">
        <f t="shared" si="42"/>
        <v>0</v>
      </c>
      <c r="P490" s="6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11">
        <f t="shared" si="44"/>
        <v>42743.804398148146</v>
      </c>
      <c r="T490" s="10">
        <f t="shared" si="45"/>
        <v>42713.804398148146</v>
      </c>
    </row>
    <row r="491" spans="1:20" ht="43" x14ac:dyDescent="0.5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5">
        <f t="shared" si="42"/>
        <v>2.8667813379201833E-3</v>
      </c>
      <c r="P491" s="6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11">
        <f t="shared" si="44"/>
        <v>40913.231249999997</v>
      </c>
      <c r="T491" s="10">
        <f t="shared" si="45"/>
        <v>40882.231666666667</v>
      </c>
    </row>
    <row r="492" spans="1:20" x14ac:dyDescent="0.5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5">
        <f t="shared" si="42"/>
        <v>0</v>
      </c>
      <c r="P492" s="6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11">
        <f t="shared" si="44"/>
        <v>41143.718576388892</v>
      </c>
      <c r="T492" s="10">
        <f t="shared" si="45"/>
        <v>41113.718576388892</v>
      </c>
    </row>
    <row r="493" spans="1:20" ht="43" x14ac:dyDescent="0.5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5">
        <f t="shared" si="42"/>
        <v>0</v>
      </c>
      <c r="P493" s="6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11">
        <f t="shared" si="44"/>
        <v>42396.732627314821</v>
      </c>
      <c r="T493" s="10">
        <f t="shared" si="45"/>
        <v>42366.732627314821</v>
      </c>
    </row>
    <row r="494" spans="1:20" ht="43" x14ac:dyDescent="0.5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5">
        <f t="shared" si="42"/>
        <v>0</v>
      </c>
      <c r="P494" s="6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11">
        <f t="shared" si="44"/>
        <v>42655.78506944445</v>
      </c>
      <c r="T494" s="10">
        <f t="shared" si="45"/>
        <v>42595.78506944445</v>
      </c>
    </row>
    <row r="495" spans="1:20" ht="43" x14ac:dyDescent="0.5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5">
        <f t="shared" si="42"/>
        <v>0</v>
      </c>
      <c r="P495" s="6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11">
        <f t="shared" si="44"/>
        <v>42144.476134259254</v>
      </c>
      <c r="T495" s="10">
        <f t="shared" si="45"/>
        <v>42114.476134259254</v>
      </c>
    </row>
    <row r="496" spans="1:20" ht="43" x14ac:dyDescent="0.5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5">
        <f t="shared" si="42"/>
        <v>1.5499999999999999E-3</v>
      </c>
      <c r="P496" s="6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11">
        <f t="shared" si="44"/>
        <v>41822.875</v>
      </c>
      <c r="T496" s="10">
        <f t="shared" si="45"/>
        <v>41799.580613425926</v>
      </c>
    </row>
    <row r="497" spans="1:20" ht="43" x14ac:dyDescent="0.5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5">
        <f t="shared" si="42"/>
        <v>0</v>
      </c>
      <c r="P497" s="6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11">
        <f t="shared" si="44"/>
        <v>42201.577604166669</v>
      </c>
      <c r="T497" s="10">
        <f t="shared" si="45"/>
        <v>42171.577604166669</v>
      </c>
    </row>
    <row r="498" spans="1:20" ht="28.7" x14ac:dyDescent="0.5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5">
        <f t="shared" si="42"/>
        <v>1.6666666666666667E-5</v>
      </c>
      <c r="P498" s="6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1">
        <f t="shared" si="44"/>
        <v>41680.68141203704</v>
      </c>
      <c r="T498" s="10">
        <f t="shared" si="45"/>
        <v>41620.68141203704</v>
      </c>
    </row>
    <row r="499" spans="1:20" x14ac:dyDescent="0.5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5">
        <f t="shared" si="42"/>
        <v>6.6964285714285711E-3</v>
      </c>
      <c r="P499" s="6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1">
        <f t="shared" si="44"/>
        <v>41997.958333333328</v>
      </c>
      <c r="T499" s="10">
        <f t="shared" si="45"/>
        <v>41944.787789351853</v>
      </c>
    </row>
    <row r="500" spans="1:20" ht="43" x14ac:dyDescent="0.5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5">
        <f t="shared" si="42"/>
        <v>4.5985132395404561E-2</v>
      </c>
      <c r="P500" s="6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11">
        <f t="shared" si="44"/>
        <v>40900.512141203704</v>
      </c>
      <c r="T500" s="10">
        <f t="shared" si="45"/>
        <v>40858.512141203704</v>
      </c>
    </row>
    <row r="501" spans="1:20" ht="57.35" x14ac:dyDescent="0.5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5">
        <f t="shared" si="42"/>
        <v>9.5500000000000002E-2</v>
      </c>
      <c r="P501" s="6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11">
        <f t="shared" si="44"/>
        <v>40098.624305555553</v>
      </c>
      <c r="T501" s="10">
        <f t="shared" si="45"/>
        <v>40043.645462962959</v>
      </c>
    </row>
    <row r="502" spans="1:20" ht="57.35" x14ac:dyDescent="0.5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5">
        <f t="shared" si="42"/>
        <v>3.307692307692308E-2</v>
      </c>
      <c r="P502" s="6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1">
        <f t="shared" si="44"/>
        <v>40306.677777777775</v>
      </c>
      <c r="T502" s="10">
        <f t="shared" si="45"/>
        <v>40247.636006944449</v>
      </c>
    </row>
    <row r="503" spans="1:20" ht="43" x14ac:dyDescent="0.5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5">
        <f t="shared" si="42"/>
        <v>0</v>
      </c>
      <c r="P503" s="6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11">
        <f t="shared" si="44"/>
        <v>40732.984386574077</v>
      </c>
      <c r="T503" s="10">
        <f t="shared" si="45"/>
        <v>40702.984386574077</v>
      </c>
    </row>
    <row r="504" spans="1:20" ht="43" x14ac:dyDescent="0.5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5">
        <f t="shared" si="42"/>
        <v>1.15E-2</v>
      </c>
      <c r="P504" s="6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1">
        <f t="shared" si="44"/>
        <v>40986.261863425927</v>
      </c>
      <c r="T504" s="10">
        <f t="shared" si="45"/>
        <v>40956.303530092591</v>
      </c>
    </row>
    <row r="505" spans="1:20" ht="43" x14ac:dyDescent="0.5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5">
        <f t="shared" si="42"/>
        <v>1.7538461538461537E-2</v>
      </c>
      <c r="P505" s="6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11">
        <f t="shared" si="44"/>
        <v>42021.276655092588</v>
      </c>
      <c r="T505" s="10">
        <f t="shared" si="45"/>
        <v>41991.276655092588</v>
      </c>
    </row>
    <row r="506" spans="1:20" ht="43" x14ac:dyDescent="0.5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5">
        <f t="shared" si="42"/>
        <v>1.3673469387755101E-2</v>
      </c>
      <c r="P506" s="6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1">
        <f t="shared" si="44"/>
        <v>41009.691979166666</v>
      </c>
      <c r="T506" s="10">
        <f t="shared" si="45"/>
        <v>40949.73364583333</v>
      </c>
    </row>
    <row r="507" spans="1:20" ht="43" x14ac:dyDescent="0.5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5">
        <f t="shared" si="42"/>
        <v>4.3333333333333331E-3</v>
      </c>
      <c r="P507" s="6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11">
        <f t="shared" si="44"/>
        <v>42362.848217592589</v>
      </c>
      <c r="T507" s="10">
        <f t="shared" si="45"/>
        <v>42317.848217592589</v>
      </c>
    </row>
    <row r="508" spans="1:20" ht="43" x14ac:dyDescent="0.5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5">
        <f t="shared" si="42"/>
        <v>1.25E-3</v>
      </c>
      <c r="P508" s="6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1">
        <f t="shared" si="44"/>
        <v>41496.302314814813</v>
      </c>
      <c r="T508" s="10">
        <f t="shared" si="45"/>
        <v>41466.302314814813</v>
      </c>
    </row>
    <row r="509" spans="1:20" ht="43" x14ac:dyDescent="0.5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5">
        <f t="shared" si="42"/>
        <v>3.2000000000000001E-2</v>
      </c>
      <c r="P509" s="6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1">
        <f t="shared" si="44"/>
        <v>41201.708993055552</v>
      </c>
      <c r="T509" s="10">
        <f t="shared" si="45"/>
        <v>41156.708993055552</v>
      </c>
    </row>
    <row r="510" spans="1:20" ht="57.35" x14ac:dyDescent="0.5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5">
        <f t="shared" si="42"/>
        <v>8.0000000000000002E-3</v>
      </c>
      <c r="P510" s="6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11">
        <f t="shared" si="44"/>
        <v>41054.343055555553</v>
      </c>
      <c r="T510" s="10">
        <f t="shared" si="45"/>
        <v>40994.774317129632</v>
      </c>
    </row>
    <row r="511" spans="1:20" ht="43" x14ac:dyDescent="0.5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5">
        <f t="shared" si="42"/>
        <v>2E-3</v>
      </c>
      <c r="P511" s="6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1">
        <f t="shared" si="44"/>
        <v>42183.381597222222</v>
      </c>
      <c r="T511" s="10">
        <f t="shared" si="45"/>
        <v>42153.381597222222</v>
      </c>
    </row>
    <row r="512" spans="1:20" ht="43" x14ac:dyDescent="0.5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5">
        <f t="shared" si="42"/>
        <v>0</v>
      </c>
      <c r="P512" s="6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11">
        <f t="shared" si="44"/>
        <v>42429.926377314812</v>
      </c>
      <c r="T512" s="10">
        <f t="shared" si="45"/>
        <v>42399.926377314812</v>
      </c>
    </row>
    <row r="513" spans="1:20" ht="43" x14ac:dyDescent="0.5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5">
        <f t="shared" si="42"/>
        <v>0.03</v>
      </c>
      <c r="P513" s="6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1">
        <f t="shared" si="44"/>
        <v>41370.011365740742</v>
      </c>
      <c r="T513" s="10">
        <f t="shared" si="45"/>
        <v>41340.053032407406</v>
      </c>
    </row>
    <row r="514" spans="1:20" ht="43" x14ac:dyDescent="0.5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5">
        <f t="shared" ref="O514:O577" si="48">E514/D514</f>
        <v>1.3749999999999999E-3</v>
      </c>
      <c r="P514" s="6">
        <f t="shared" ref="P514:P577" si="49">E514/L514</f>
        <v>5.5</v>
      </c>
      <c r="Q514" t="str">
        <f t="shared" si="46"/>
        <v>film &amp; video</v>
      </c>
      <c r="R514" t="str">
        <f t="shared" si="47"/>
        <v>animation</v>
      </c>
      <c r="S514" s="11">
        <f t="shared" ref="S514:S577" si="50">(((I514/60)/60)/24)+DATE(1970,1,1)+(-6/24)</f>
        <v>42694.533877314811</v>
      </c>
      <c r="T514" s="10">
        <f t="shared" ref="T514:T577" si="51">(((J514/60)/60)/24)+DATE(1970,1,1)+(-6/24)</f>
        <v>42649.492210648154</v>
      </c>
    </row>
    <row r="515" spans="1:20" ht="28.7" x14ac:dyDescent="0.5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5">
        <f t="shared" si="48"/>
        <v>0.13924</v>
      </c>
      <c r="P515" s="6">
        <f t="shared" si="49"/>
        <v>102.38235294117646</v>
      </c>
      <c r="Q515" t="str">
        <f t="shared" ref="Q515:Q578" si="52">LEFT(N515,FIND("/",N515)-1)</f>
        <v>film &amp; video</v>
      </c>
      <c r="R515" t="str">
        <f t="shared" ref="R515:R578" si="53">RIGHT(N515, LEN(N515)-FIND("/", N515))</f>
        <v>animation</v>
      </c>
      <c r="S515" s="11">
        <f t="shared" si="50"/>
        <v>42597.041666666672</v>
      </c>
      <c r="T515" s="10">
        <f t="shared" si="51"/>
        <v>42552.403993055559</v>
      </c>
    </row>
    <row r="516" spans="1:20" ht="43" x14ac:dyDescent="0.5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5">
        <f t="shared" si="48"/>
        <v>3.3333333333333333E-2</v>
      </c>
      <c r="P516" s="6">
        <f t="shared" si="49"/>
        <v>16.666666666666668</v>
      </c>
      <c r="Q516" t="str">
        <f t="shared" si="52"/>
        <v>film &amp; video</v>
      </c>
      <c r="R516" t="str">
        <f t="shared" si="53"/>
        <v>animation</v>
      </c>
      <c r="S516" s="11">
        <f t="shared" si="50"/>
        <v>41860.363969907405</v>
      </c>
      <c r="T516" s="10">
        <f t="shared" si="51"/>
        <v>41830.363969907405</v>
      </c>
    </row>
    <row r="517" spans="1:20" ht="43" x14ac:dyDescent="0.5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5">
        <f t="shared" si="48"/>
        <v>0.25413402061855672</v>
      </c>
      <c r="P517" s="6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11">
        <f t="shared" si="50"/>
        <v>42367.240752314814</v>
      </c>
      <c r="T517" s="10">
        <f t="shared" si="51"/>
        <v>42327.240752314814</v>
      </c>
    </row>
    <row r="518" spans="1:20" ht="28.7" x14ac:dyDescent="0.5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5">
        <f t="shared" si="48"/>
        <v>0</v>
      </c>
      <c r="P518" s="6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11">
        <f t="shared" si="50"/>
        <v>42151.528703703705</v>
      </c>
      <c r="T518" s="10">
        <f t="shared" si="51"/>
        <v>42091.528703703705</v>
      </c>
    </row>
    <row r="519" spans="1:20" ht="43" x14ac:dyDescent="0.5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5">
        <f t="shared" si="48"/>
        <v>1.3666666666666667E-2</v>
      </c>
      <c r="P519" s="6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11">
        <f t="shared" si="50"/>
        <v>42768.365289351852</v>
      </c>
      <c r="T519" s="10">
        <f t="shared" si="51"/>
        <v>42738.365289351852</v>
      </c>
    </row>
    <row r="520" spans="1:20" ht="43" x14ac:dyDescent="0.5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5">
        <f t="shared" si="48"/>
        <v>0</v>
      </c>
      <c r="P520" s="6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11">
        <f t="shared" si="50"/>
        <v>42253.365277777775</v>
      </c>
      <c r="T520" s="10">
        <f t="shared" si="51"/>
        <v>42223.366018518514</v>
      </c>
    </row>
    <row r="521" spans="1:20" ht="43" x14ac:dyDescent="0.5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5">
        <f t="shared" si="48"/>
        <v>0.22881426547787684</v>
      </c>
      <c r="P521" s="6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11">
        <f t="shared" si="50"/>
        <v>41248.141446759262</v>
      </c>
      <c r="T521" s="10">
        <f t="shared" si="51"/>
        <v>41218.141446759262</v>
      </c>
    </row>
    <row r="522" spans="1:20" ht="43" x14ac:dyDescent="0.5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5">
        <f t="shared" si="48"/>
        <v>1.0209999999999999</v>
      </c>
      <c r="P522" s="6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11">
        <f t="shared" si="50"/>
        <v>42348.452094907407</v>
      </c>
      <c r="T522" s="10">
        <f t="shared" si="51"/>
        <v>42318.452094907407</v>
      </c>
    </row>
    <row r="523" spans="1:20" ht="43" x14ac:dyDescent="0.5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5">
        <f t="shared" si="48"/>
        <v>1.0464</v>
      </c>
      <c r="P523" s="6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11">
        <f t="shared" si="50"/>
        <v>42674.957638888889</v>
      </c>
      <c r="T523" s="10">
        <f t="shared" si="51"/>
        <v>42645.842812499999</v>
      </c>
    </row>
    <row r="524" spans="1:20" ht="43" x14ac:dyDescent="0.5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5">
        <f t="shared" si="48"/>
        <v>1.1466666666666667</v>
      </c>
      <c r="P524" s="6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11">
        <f t="shared" si="50"/>
        <v>42449.749131944445</v>
      </c>
      <c r="T524" s="10">
        <f t="shared" si="51"/>
        <v>42429.790798611109</v>
      </c>
    </row>
    <row r="525" spans="1:20" ht="43" x14ac:dyDescent="0.5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5">
        <f t="shared" si="48"/>
        <v>1.206</v>
      </c>
      <c r="P525" s="6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11">
        <f t="shared" si="50"/>
        <v>42267.88282407407</v>
      </c>
      <c r="T525" s="10">
        <f t="shared" si="51"/>
        <v>42237.88282407407</v>
      </c>
    </row>
    <row r="526" spans="1:20" ht="43" x14ac:dyDescent="0.5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5">
        <f t="shared" si="48"/>
        <v>1.0867285714285715</v>
      </c>
      <c r="P526" s="6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11">
        <f t="shared" si="50"/>
        <v>42522.467233796298</v>
      </c>
      <c r="T526" s="10">
        <f t="shared" si="51"/>
        <v>42492.467233796298</v>
      </c>
    </row>
    <row r="527" spans="1:20" ht="57.35" x14ac:dyDescent="0.5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5">
        <f t="shared" si="48"/>
        <v>1</v>
      </c>
      <c r="P527" s="6">
        <f t="shared" si="49"/>
        <v>1000</v>
      </c>
      <c r="Q527" t="str">
        <f t="shared" si="52"/>
        <v>theater</v>
      </c>
      <c r="R527" t="str">
        <f t="shared" si="53"/>
        <v>plays</v>
      </c>
      <c r="S527" s="11">
        <f t="shared" si="50"/>
        <v>41895.150937500002</v>
      </c>
      <c r="T527" s="10">
        <f t="shared" si="51"/>
        <v>41850.150937500002</v>
      </c>
    </row>
    <row r="528" spans="1:20" ht="43" x14ac:dyDescent="0.5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5">
        <f t="shared" si="48"/>
        <v>1.1399999999999999</v>
      </c>
      <c r="P528" s="6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11">
        <f t="shared" si="50"/>
        <v>42223.458333333328</v>
      </c>
      <c r="T528" s="10">
        <f t="shared" si="51"/>
        <v>42192.341944444444</v>
      </c>
    </row>
    <row r="529" spans="1:20" ht="57.35" x14ac:dyDescent="0.5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5">
        <f t="shared" si="48"/>
        <v>1.0085</v>
      </c>
      <c r="P529" s="6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11">
        <f t="shared" si="50"/>
        <v>42783.420138888891</v>
      </c>
      <c r="T529" s="10">
        <f t="shared" si="51"/>
        <v>42752.955625000002</v>
      </c>
    </row>
    <row r="530" spans="1:20" ht="28.7" x14ac:dyDescent="0.5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5">
        <f t="shared" si="48"/>
        <v>1.1565217391304348</v>
      </c>
      <c r="P530" s="6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11">
        <f t="shared" si="50"/>
        <v>42176.638888888891</v>
      </c>
      <c r="T530" s="10">
        <f t="shared" si="51"/>
        <v>42155.670219907406</v>
      </c>
    </row>
    <row r="531" spans="1:20" ht="43" x14ac:dyDescent="0.5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5">
        <f t="shared" si="48"/>
        <v>1.3041666666666667</v>
      </c>
      <c r="P531" s="6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11">
        <f t="shared" si="50"/>
        <v>42745.958333333328</v>
      </c>
      <c r="T531" s="10">
        <f t="shared" si="51"/>
        <v>42724.781180555554</v>
      </c>
    </row>
    <row r="532" spans="1:20" ht="43" x14ac:dyDescent="0.5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5">
        <f t="shared" si="48"/>
        <v>1.0778267254038179</v>
      </c>
      <c r="P532" s="6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11">
        <f t="shared" si="50"/>
        <v>42178.833333333328</v>
      </c>
      <c r="T532" s="10">
        <f t="shared" si="51"/>
        <v>42157.341064814813</v>
      </c>
    </row>
    <row r="533" spans="1:20" ht="43" x14ac:dyDescent="0.5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5">
        <f t="shared" si="48"/>
        <v>1</v>
      </c>
      <c r="P533" s="6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11">
        <f t="shared" si="50"/>
        <v>42721.040972222225</v>
      </c>
      <c r="T533" s="10">
        <f t="shared" si="51"/>
        <v>42675.815150462964</v>
      </c>
    </row>
    <row r="534" spans="1:20" ht="43" x14ac:dyDescent="0.5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5">
        <f t="shared" si="48"/>
        <v>1.2324999999999999</v>
      </c>
      <c r="P534" s="6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11">
        <f t="shared" si="50"/>
        <v>42502.757037037038</v>
      </c>
      <c r="T534" s="10">
        <f t="shared" si="51"/>
        <v>42472.757037037038</v>
      </c>
    </row>
    <row r="535" spans="1:20" ht="43" x14ac:dyDescent="0.5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5">
        <f t="shared" si="48"/>
        <v>1.002</v>
      </c>
      <c r="P535" s="6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11">
        <f t="shared" si="50"/>
        <v>42506.18478009259</v>
      </c>
      <c r="T535" s="10">
        <f t="shared" si="51"/>
        <v>42482.18478009259</v>
      </c>
    </row>
    <row r="536" spans="1:20" ht="43" x14ac:dyDescent="0.5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5">
        <f t="shared" si="48"/>
        <v>1.0466666666666666</v>
      </c>
      <c r="P536" s="6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11">
        <f t="shared" si="50"/>
        <v>42309.708333333328</v>
      </c>
      <c r="T536" s="10">
        <f t="shared" si="51"/>
        <v>42270.560995370368</v>
      </c>
    </row>
    <row r="537" spans="1:20" ht="28.7" x14ac:dyDescent="0.5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5">
        <f t="shared" si="48"/>
        <v>1.0249999999999999</v>
      </c>
      <c r="P537" s="6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11">
        <f t="shared" si="50"/>
        <v>42741.295196759253</v>
      </c>
      <c r="T537" s="10">
        <f t="shared" si="51"/>
        <v>42711.295196759253</v>
      </c>
    </row>
    <row r="538" spans="1:20" ht="43" x14ac:dyDescent="0.5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5">
        <f t="shared" si="48"/>
        <v>1.1825757575757576</v>
      </c>
      <c r="P538" s="6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11">
        <f t="shared" si="50"/>
        <v>42219.5</v>
      </c>
      <c r="T538" s="10">
        <f t="shared" si="51"/>
        <v>42179.094988425932</v>
      </c>
    </row>
    <row r="539" spans="1:20" ht="43" x14ac:dyDescent="0.5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5">
        <f t="shared" si="48"/>
        <v>1.2050000000000001</v>
      </c>
      <c r="P539" s="6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11">
        <f t="shared" si="50"/>
        <v>42312.560081018513</v>
      </c>
      <c r="T539" s="10">
        <f t="shared" si="51"/>
        <v>42282.518414351856</v>
      </c>
    </row>
    <row r="540" spans="1:20" ht="43" x14ac:dyDescent="0.5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5">
        <f t="shared" si="48"/>
        <v>3.0242</v>
      </c>
      <c r="P540" s="6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11">
        <f t="shared" si="50"/>
        <v>42503.544710648144</v>
      </c>
      <c r="T540" s="10">
        <f t="shared" si="51"/>
        <v>42473.544710648144</v>
      </c>
    </row>
    <row r="541" spans="1:20" ht="43" x14ac:dyDescent="0.5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5">
        <f t="shared" si="48"/>
        <v>1.00644</v>
      </c>
      <c r="P541" s="6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11">
        <f t="shared" si="50"/>
        <v>42555.799849537041</v>
      </c>
      <c r="T541" s="10">
        <f t="shared" si="51"/>
        <v>42534.799849537041</v>
      </c>
    </row>
    <row r="542" spans="1:20" ht="57.35" x14ac:dyDescent="0.5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5">
        <f t="shared" si="48"/>
        <v>6.666666666666667E-5</v>
      </c>
      <c r="P542" s="6">
        <f t="shared" si="49"/>
        <v>1</v>
      </c>
      <c r="Q542" t="str">
        <f t="shared" si="52"/>
        <v>technology</v>
      </c>
      <c r="R542" t="str">
        <f t="shared" si="53"/>
        <v>web</v>
      </c>
      <c r="S542" s="11">
        <f t="shared" si="50"/>
        <v>42039.567199074074</v>
      </c>
      <c r="T542" s="10">
        <f t="shared" si="51"/>
        <v>42009.567199074074</v>
      </c>
    </row>
    <row r="543" spans="1:20" ht="43" x14ac:dyDescent="0.5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5">
        <f t="shared" si="48"/>
        <v>5.5555555555555558E-3</v>
      </c>
      <c r="P543" s="6">
        <f t="shared" si="49"/>
        <v>25</v>
      </c>
      <c r="Q543" t="str">
        <f t="shared" si="52"/>
        <v>technology</v>
      </c>
      <c r="R543" t="str">
        <f t="shared" si="53"/>
        <v>web</v>
      </c>
      <c r="S543" s="11">
        <f t="shared" si="50"/>
        <v>42305.796689814815</v>
      </c>
      <c r="T543" s="10">
        <f t="shared" si="51"/>
        <v>42275.796689814815</v>
      </c>
    </row>
    <row r="544" spans="1:20" ht="43" x14ac:dyDescent="0.5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5">
        <f t="shared" si="48"/>
        <v>3.9999999999999998E-6</v>
      </c>
      <c r="P544" s="6">
        <f t="shared" si="49"/>
        <v>1</v>
      </c>
      <c r="Q544" t="str">
        <f t="shared" si="52"/>
        <v>technology</v>
      </c>
      <c r="R544" t="str">
        <f t="shared" si="53"/>
        <v>web</v>
      </c>
      <c r="S544" s="11">
        <f t="shared" si="50"/>
        <v>42493.445787037039</v>
      </c>
      <c r="T544" s="10">
        <f t="shared" si="51"/>
        <v>42433.487453703703</v>
      </c>
    </row>
    <row r="545" spans="1:20" ht="43" x14ac:dyDescent="0.5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5">
        <f t="shared" si="48"/>
        <v>3.1818181818181819E-3</v>
      </c>
      <c r="P545" s="6">
        <f t="shared" si="49"/>
        <v>35</v>
      </c>
      <c r="Q545" t="str">
        <f t="shared" si="52"/>
        <v>technology</v>
      </c>
      <c r="R545" t="str">
        <f t="shared" si="53"/>
        <v>web</v>
      </c>
      <c r="S545" s="11">
        <f t="shared" si="50"/>
        <v>41943.842152777775</v>
      </c>
      <c r="T545" s="10">
        <f t="shared" si="51"/>
        <v>41913.842152777775</v>
      </c>
    </row>
    <row r="546" spans="1:20" ht="43" x14ac:dyDescent="0.5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5">
        <f t="shared" si="48"/>
        <v>1.2E-2</v>
      </c>
      <c r="P546" s="6">
        <f t="shared" si="49"/>
        <v>3</v>
      </c>
      <c r="Q546" t="str">
        <f t="shared" si="52"/>
        <v>technology</v>
      </c>
      <c r="R546" t="str">
        <f t="shared" si="53"/>
        <v>web</v>
      </c>
      <c r="S546" s="11">
        <f t="shared" si="50"/>
        <v>42555.406944444447</v>
      </c>
      <c r="T546" s="10">
        <f t="shared" si="51"/>
        <v>42525.406944444447</v>
      </c>
    </row>
    <row r="547" spans="1:20" ht="43" x14ac:dyDescent="0.5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5">
        <f t="shared" si="48"/>
        <v>0.27383999999999997</v>
      </c>
      <c r="P547" s="6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11">
        <f t="shared" si="50"/>
        <v>42323.384131944447</v>
      </c>
      <c r="T547" s="10">
        <f t="shared" si="51"/>
        <v>42283.342465277776</v>
      </c>
    </row>
    <row r="548" spans="1:20" ht="43" x14ac:dyDescent="0.5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5">
        <f t="shared" si="48"/>
        <v>8.6666666666666663E-4</v>
      </c>
      <c r="P548" s="6">
        <f t="shared" si="49"/>
        <v>26</v>
      </c>
      <c r="Q548" t="str">
        <f t="shared" si="52"/>
        <v>technology</v>
      </c>
      <c r="R548" t="str">
        <f t="shared" si="53"/>
        <v>web</v>
      </c>
      <c r="S548" s="11">
        <f t="shared" si="50"/>
        <v>42294.417997685188</v>
      </c>
      <c r="T548" s="10">
        <f t="shared" si="51"/>
        <v>42249.417997685188</v>
      </c>
    </row>
    <row r="549" spans="1:20" ht="43" x14ac:dyDescent="0.5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5">
        <f t="shared" si="48"/>
        <v>0</v>
      </c>
      <c r="P549" s="6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11">
        <f t="shared" si="50"/>
        <v>42410.446342592593</v>
      </c>
      <c r="T549" s="10">
        <f t="shared" si="51"/>
        <v>42380.446342592593</v>
      </c>
    </row>
    <row r="550" spans="1:20" ht="43" x14ac:dyDescent="0.5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5">
        <f t="shared" si="48"/>
        <v>8.9999999999999998E-4</v>
      </c>
      <c r="P550" s="6">
        <f t="shared" si="49"/>
        <v>9</v>
      </c>
      <c r="Q550" t="str">
        <f t="shared" si="52"/>
        <v>technology</v>
      </c>
      <c r="R550" t="str">
        <f t="shared" si="53"/>
        <v>web</v>
      </c>
      <c r="S550" s="11">
        <f t="shared" si="50"/>
        <v>42306.653333333335</v>
      </c>
      <c r="T550" s="10">
        <f t="shared" si="51"/>
        <v>42276.653333333335</v>
      </c>
    </row>
    <row r="551" spans="1:20" ht="43" x14ac:dyDescent="0.5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5">
        <f t="shared" si="48"/>
        <v>2.7199999999999998E-2</v>
      </c>
      <c r="P551" s="6">
        <f t="shared" si="49"/>
        <v>8.5</v>
      </c>
      <c r="Q551" t="str">
        <f t="shared" si="52"/>
        <v>technology</v>
      </c>
      <c r="R551" t="str">
        <f t="shared" si="53"/>
        <v>web</v>
      </c>
      <c r="S551" s="11">
        <f t="shared" si="50"/>
        <v>42193.386828703704</v>
      </c>
      <c r="T551" s="10">
        <f t="shared" si="51"/>
        <v>42163.386828703704</v>
      </c>
    </row>
    <row r="552" spans="1:20" ht="43" x14ac:dyDescent="0.5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5">
        <f t="shared" si="48"/>
        <v>7.0000000000000001E-3</v>
      </c>
      <c r="P552" s="6">
        <f t="shared" si="49"/>
        <v>8.75</v>
      </c>
      <c r="Q552" t="str">
        <f t="shared" si="52"/>
        <v>technology</v>
      </c>
      <c r="R552" t="str">
        <f t="shared" si="53"/>
        <v>web</v>
      </c>
      <c r="S552" s="11">
        <f t="shared" si="50"/>
        <v>42765.958333333328</v>
      </c>
      <c r="T552" s="10">
        <f t="shared" si="51"/>
        <v>42753.428761574076</v>
      </c>
    </row>
    <row r="553" spans="1:20" ht="43" x14ac:dyDescent="0.5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5">
        <f t="shared" si="48"/>
        <v>5.0413333333333331E-2</v>
      </c>
      <c r="P553" s="6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11">
        <f t="shared" si="50"/>
        <v>42217.495138888888</v>
      </c>
      <c r="T553" s="10">
        <f t="shared" si="51"/>
        <v>42173.025740740741</v>
      </c>
    </row>
    <row r="554" spans="1:20" ht="43" x14ac:dyDescent="0.5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5">
        <f t="shared" si="48"/>
        <v>0</v>
      </c>
      <c r="P554" s="6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11">
        <f t="shared" si="50"/>
        <v>42378.366851851853</v>
      </c>
      <c r="T554" s="10">
        <f t="shared" si="51"/>
        <v>42318.366851851853</v>
      </c>
    </row>
    <row r="555" spans="1:20" ht="43" x14ac:dyDescent="0.5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5">
        <f t="shared" si="48"/>
        <v>4.9199999999999999E-3</v>
      </c>
      <c r="P555" s="6">
        <f t="shared" si="49"/>
        <v>20.5</v>
      </c>
      <c r="Q555" t="str">
        <f t="shared" si="52"/>
        <v>technology</v>
      </c>
      <c r="R555" t="str">
        <f t="shared" si="53"/>
        <v>web</v>
      </c>
      <c r="S555" s="11">
        <f t="shared" si="50"/>
        <v>41957.511469907404</v>
      </c>
      <c r="T555" s="10">
        <f t="shared" si="51"/>
        <v>41927.46980324074</v>
      </c>
    </row>
    <row r="556" spans="1:20" ht="43" x14ac:dyDescent="0.5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5">
        <f t="shared" si="48"/>
        <v>0.36589147286821705</v>
      </c>
      <c r="P556" s="6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11">
        <f t="shared" si="50"/>
        <v>41931.434861111113</v>
      </c>
      <c r="T556" s="10">
        <f t="shared" si="51"/>
        <v>41901.434861111113</v>
      </c>
    </row>
    <row r="557" spans="1:20" ht="43" x14ac:dyDescent="0.5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5">
        <f t="shared" si="48"/>
        <v>0</v>
      </c>
      <c r="P557" s="6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11">
        <f t="shared" si="50"/>
        <v>42533.103506944448</v>
      </c>
      <c r="T557" s="10">
        <f t="shared" si="51"/>
        <v>42503.103506944448</v>
      </c>
    </row>
    <row r="558" spans="1:20" ht="28.7" x14ac:dyDescent="0.5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5">
        <f t="shared" si="48"/>
        <v>2.5000000000000001E-2</v>
      </c>
      <c r="P558" s="6">
        <f t="shared" si="49"/>
        <v>200</v>
      </c>
      <c r="Q558" t="str">
        <f t="shared" si="52"/>
        <v>technology</v>
      </c>
      <c r="R558" t="str">
        <f t="shared" si="53"/>
        <v>web</v>
      </c>
      <c r="S558" s="11">
        <f t="shared" si="50"/>
        <v>42375.610150462962</v>
      </c>
      <c r="T558" s="10">
        <f t="shared" si="51"/>
        <v>42345.610150462962</v>
      </c>
    </row>
    <row r="559" spans="1:20" ht="43" x14ac:dyDescent="0.5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5">
        <f t="shared" si="48"/>
        <v>9.1066666666666674E-3</v>
      </c>
      <c r="P559" s="6">
        <f t="shared" si="49"/>
        <v>68.3</v>
      </c>
      <c r="Q559" t="str">
        <f t="shared" si="52"/>
        <v>technology</v>
      </c>
      <c r="R559" t="str">
        <f t="shared" si="53"/>
        <v>web</v>
      </c>
      <c r="S559" s="11">
        <f t="shared" si="50"/>
        <v>42706.733831018515</v>
      </c>
      <c r="T559" s="10">
        <f t="shared" si="51"/>
        <v>42676.692164351851</v>
      </c>
    </row>
    <row r="560" spans="1:20" ht="43" x14ac:dyDescent="0.5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5">
        <f t="shared" si="48"/>
        <v>0</v>
      </c>
      <c r="P560" s="6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11">
        <f t="shared" si="50"/>
        <v>42087.591493055559</v>
      </c>
      <c r="T560" s="10">
        <f t="shared" si="51"/>
        <v>42057.633159722223</v>
      </c>
    </row>
    <row r="561" spans="1:20" ht="43" x14ac:dyDescent="0.5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5">
        <f t="shared" si="48"/>
        <v>2.0833333333333335E-4</v>
      </c>
      <c r="P561" s="6">
        <f t="shared" si="49"/>
        <v>50</v>
      </c>
      <c r="Q561" t="str">
        <f t="shared" si="52"/>
        <v>technology</v>
      </c>
      <c r="R561" t="str">
        <f t="shared" si="53"/>
        <v>web</v>
      </c>
      <c r="S561" s="11">
        <f t="shared" si="50"/>
        <v>42351.033101851848</v>
      </c>
      <c r="T561" s="10">
        <f t="shared" si="51"/>
        <v>42321.033101851848</v>
      </c>
    </row>
    <row r="562" spans="1:20" ht="43" x14ac:dyDescent="0.5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5">
        <f t="shared" si="48"/>
        <v>1.2E-4</v>
      </c>
      <c r="P562" s="6">
        <f t="shared" si="49"/>
        <v>4</v>
      </c>
      <c r="Q562" t="str">
        <f t="shared" si="52"/>
        <v>technology</v>
      </c>
      <c r="R562" t="str">
        <f t="shared" si="53"/>
        <v>web</v>
      </c>
      <c r="S562" s="11">
        <f t="shared" si="50"/>
        <v>41990.521354166667</v>
      </c>
      <c r="T562" s="10">
        <f t="shared" si="51"/>
        <v>41960.521354166667</v>
      </c>
    </row>
    <row r="563" spans="1:20" ht="43" x14ac:dyDescent="0.5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5">
        <f t="shared" si="48"/>
        <v>3.6666666666666666E-3</v>
      </c>
      <c r="P563" s="6">
        <f t="shared" si="49"/>
        <v>27.5</v>
      </c>
      <c r="Q563" t="str">
        <f t="shared" si="52"/>
        <v>technology</v>
      </c>
      <c r="R563" t="str">
        <f t="shared" si="53"/>
        <v>web</v>
      </c>
      <c r="S563" s="11">
        <f t="shared" si="50"/>
        <v>42303.408715277779</v>
      </c>
      <c r="T563" s="10">
        <f t="shared" si="51"/>
        <v>42268.408715277779</v>
      </c>
    </row>
    <row r="564" spans="1:20" ht="43" x14ac:dyDescent="0.5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5">
        <f t="shared" si="48"/>
        <v>0</v>
      </c>
      <c r="P564" s="6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11">
        <f t="shared" si="50"/>
        <v>42722.139062500006</v>
      </c>
      <c r="T564" s="10">
        <f t="shared" si="51"/>
        <v>42692.139062500006</v>
      </c>
    </row>
    <row r="565" spans="1:20" ht="43" x14ac:dyDescent="0.5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5">
        <f t="shared" si="48"/>
        <v>9.0666666666666662E-4</v>
      </c>
      <c r="P565" s="6">
        <f t="shared" si="49"/>
        <v>34</v>
      </c>
      <c r="Q565" t="str">
        <f t="shared" si="52"/>
        <v>technology</v>
      </c>
      <c r="R565" t="str">
        <f t="shared" si="53"/>
        <v>web</v>
      </c>
      <c r="S565" s="11">
        <f t="shared" si="50"/>
        <v>42051.819988425923</v>
      </c>
      <c r="T565" s="10">
        <f t="shared" si="51"/>
        <v>42021.819988425923</v>
      </c>
    </row>
    <row r="566" spans="1:20" ht="57.35" x14ac:dyDescent="0.5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5">
        <f t="shared" si="48"/>
        <v>5.5555555555555558E-5</v>
      </c>
      <c r="P566" s="6">
        <f t="shared" si="49"/>
        <v>1</v>
      </c>
      <c r="Q566" t="str">
        <f t="shared" si="52"/>
        <v>technology</v>
      </c>
      <c r="R566" t="str">
        <f t="shared" si="53"/>
        <v>web</v>
      </c>
      <c r="S566" s="11">
        <f t="shared" si="50"/>
        <v>42441.692997685182</v>
      </c>
      <c r="T566" s="10">
        <f t="shared" si="51"/>
        <v>42411.692997685182</v>
      </c>
    </row>
    <row r="567" spans="1:20" ht="43" x14ac:dyDescent="0.5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5">
        <f t="shared" si="48"/>
        <v>0</v>
      </c>
      <c r="P567" s="6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11">
        <f t="shared" si="50"/>
        <v>42195.535289351858</v>
      </c>
      <c r="T567" s="10">
        <f t="shared" si="51"/>
        <v>42165.535289351858</v>
      </c>
    </row>
    <row r="568" spans="1:20" ht="43" x14ac:dyDescent="0.5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5">
        <f t="shared" si="48"/>
        <v>2.0000000000000001E-4</v>
      </c>
      <c r="P568" s="6">
        <f t="shared" si="49"/>
        <v>1</v>
      </c>
      <c r="Q568" t="str">
        <f t="shared" si="52"/>
        <v>technology</v>
      </c>
      <c r="R568" t="str">
        <f t="shared" si="53"/>
        <v>web</v>
      </c>
      <c r="S568" s="11">
        <f t="shared" si="50"/>
        <v>42565.43440972222</v>
      </c>
      <c r="T568" s="10">
        <f t="shared" si="51"/>
        <v>42535.43440972222</v>
      </c>
    </row>
    <row r="569" spans="1:20" ht="43" x14ac:dyDescent="0.5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5">
        <f t="shared" si="48"/>
        <v>0</v>
      </c>
      <c r="P569" s="6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11">
        <f t="shared" si="50"/>
        <v>42005.592523148152</v>
      </c>
      <c r="T569" s="10">
        <f t="shared" si="51"/>
        <v>41975.592523148152</v>
      </c>
    </row>
    <row r="570" spans="1:20" ht="57.35" x14ac:dyDescent="0.5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5">
        <f t="shared" si="48"/>
        <v>0.01</v>
      </c>
      <c r="P570" s="6">
        <f t="shared" si="49"/>
        <v>49</v>
      </c>
      <c r="Q570" t="str">
        <f t="shared" si="52"/>
        <v>technology</v>
      </c>
      <c r="R570" t="str">
        <f t="shared" si="53"/>
        <v>web</v>
      </c>
      <c r="S570" s="11">
        <f t="shared" si="50"/>
        <v>42385.208333333328</v>
      </c>
      <c r="T570" s="10">
        <f t="shared" si="51"/>
        <v>42348.6715625</v>
      </c>
    </row>
    <row r="571" spans="1:20" ht="43" x14ac:dyDescent="0.5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5">
        <f t="shared" si="48"/>
        <v>8.0000000000000002E-3</v>
      </c>
      <c r="P571" s="6">
        <f t="shared" si="49"/>
        <v>20</v>
      </c>
      <c r="Q571" t="str">
        <f t="shared" si="52"/>
        <v>technology</v>
      </c>
      <c r="R571" t="str">
        <f t="shared" si="53"/>
        <v>web</v>
      </c>
      <c r="S571" s="11">
        <f t="shared" si="50"/>
        <v>42370.597361111111</v>
      </c>
      <c r="T571" s="10">
        <f t="shared" si="51"/>
        <v>42340.597361111111</v>
      </c>
    </row>
    <row r="572" spans="1:20" ht="28.7" x14ac:dyDescent="0.5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5">
        <f t="shared" si="48"/>
        <v>1.6705882352941177E-3</v>
      </c>
      <c r="P572" s="6">
        <f t="shared" si="49"/>
        <v>142</v>
      </c>
      <c r="Q572" t="str">
        <f t="shared" si="52"/>
        <v>technology</v>
      </c>
      <c r="R572" t="str">
        <f t="shared" si="53"/>
        <v>web</v>
      </c>
      <c r="S572" s="11">
        <f t="shared" si="50"/>
        <v>42418.548252314817</v>
      </c>
      <c r="T572" s="10">
        <f t="shared" si="51"/>
        <v>42388.548252314817</v>
      </c>
    </row>
    <row r="573" spans="1:20" ht="43" x14ac:dyDescent="0.5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5">
        <f t="shared" si="48"/>
        <v>4.2399999999999998E-3</v>
      </c>
      <c r="P573" s="6">
        <f t="shared" si="49"/>
        <v>53</v>
      </c>
      <c r="Q573" t="str">
        <f t="shared" si="52"/>
        <v>technology</v>
      </c>
      <c r="R573" t="str">
        <f t="shared" si="53"/>
        <v>web</v>
      </c>
      <c r="S573" s="11">
        <f t="shared" si="50"/>
        <v>42211.915972222225</v>
      </c>
      <c r="T573" s="10">
        <f t="shared" si="51"/>
        <v>42192.566238425927</v>
      </c>
    </row>
    <row r="574" spans="1:20" ht="43" x14ac:dyDescent="0.5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5">
        <f t="shared" si="48"/>
        <v>0</v>
      </c>
      <c r="P574" s="6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11">
        <f t="shared" si="50"/>
        <v>42312.507962962962</v>
      </c>
      <c r="T574" s="10">
        <f t="shared" si="51"/>
        <v>42282.46629629629</v>
      </c>
    </row>
    <row r="575" spans="1:20" ht="43" x14ac:dyDescent="0.5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5">
        <f t="shared" si="48"/>
        <v>3.892538925389254E-3</v>
      </c>
      <c r="P575" s="6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11">
        <f t="shared" si="50"/>
        <v>42021.8</v>
      </c>
      <c r="T575" s="10">
        <f t="shared" si="51"/>
        <v>41962.800127314811</v>
      </c>
    </row>
    <row r="576" spans="1:20" ht="43" x14ac:dyDescent="0.5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5">
        <f t="shared" si="48"/>
        <v>7.1556350626118068E-3</v>
      </c>
      <c r="P576" s="6">
        <f t="shared" si="49"/>
        <v>20</v>
      </c>
      <c r="Q576" t="str">
        <f t="shared" si="52"/>
        <v>technology</v>
      </c>
      <c r="R576" t="str">
        <f t="shared" si="53"/>
        <v>web</v>
      </c>
      <c r="S576" s="11">
        <f t="shared" si="50"/>
        <v>42662.193368055552</v>
      </c>
      <c r="T576" s="10">
        <f t="shared" si="51"/>
        <v>42632.193368055552</v>
      </c>
    </row>
    <row r="577" spans="1:20" ht="57.35" x14ac:dyDescent="0.5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5">
        <f t="shared" si="48"/>
        <v>4.3166666666666666E-3</v>
      </c>
      <c r="P577" s="6">
        <f t="shared" si="49"/>
        <v>64.75</v>
      </c>
      <c r="Q577" t="str">
        <f t="shared" si="52"/>
        <v>technology</v>
      </c>
      <c r="R577" t="str">
        <f t="shared" si="53"/>
        <v>web</v>
      </c>
      <c r="S577" s="11">
        <f t="shared" si="50"/>
        <v>42168.442627314813</v>
      </c>
      <c r="T577" s="10">
        <f t="shared" si="51"/>
        <v>42138.442627314813</v>
      </c>
    </row>
    <row r="578" spans="1:20" ht="43" x14ac:dyDescent="0.5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5">
        <f t="shared" ref="O578:O641" si="54">E578/D578</f>
        <v>1.2500000000000001E-5</v>
      </c>
      <c r="P578" s="6">
        <f t="shared" ref="P578:P641" si="55">E578/L578</f>
        <v>1</v>
      </c>
      <c r="Q578" t="str">
        <f t="shared" si="52"/>
        <v>technology</v>
      </c>
      <c r="R578" t="str">
        <f t="shared" si="53"/>
        <v>web</v>
      </c>
      <c r="S578" s="11">
        <f t="shared" ref="S578:S641" si="56">(((I578/60)/60)/24)+DATE(1970,1,1)+(-6/24)</f>
        <v>42091.18</v>
      </c>
      <c r="T578" s="10">
        <f t="shared" ref="T578:T641" si="57">(((J578/60)/60)/24)+DATE(1970,1,1)+(-6/24)</f>
        <v>42031.221666666665</v>
      </c>
    </row>
    <row r="579" spans="1:20" ht="43" x14ac:dyDescent="0.5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5">
        <f t="shared" si="54"/>
        <v>2E-3</v>
      </c>
      <c r="P579" s="6">
        <f t="shared" si="55"/>
        <v>10</v>
      </c>
      <c r="Q579" t="str">
        <f t="shared" ref="Q579:Q642" si="58">LEFT(N579,FIND("/",N579)-1)</f>
        <v>technology</v>
      </c>
      <c r="R579" t="str">
        <f t="shared" ref="R579:R642" si="59">RIGHT(N579, LEN(N579)-FIND("/", N579))</f>
        <v>web</v>
      </c>
      <c r="S579" s="11">
        <f t="shared" si="56"/>
        <v>42510.339143518519</v>
      </c>
      <c r="T579" s="10">
        <f t="shared" si="57"/>
        <v>42450.339143518519</v>
      </c>
    </row>
    <row r="580" spans="1:20" ht="28.7" x14ac:dyDescent="0.5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5">
        <f t="shared" si="54"/>
        <v>1.12E-4</v>
      </c>
      <c r="P580" s="6">
        <f t="shared" si="55"/>
        <v>2</v>
      </c>
      <c r="Q580" t="str">
        <f t="shared" si="58"/>
        <v>technology</v>
      </c>
      <c r="R580" t="str">
        <f t="shared" si="59"/>
        <v>web</v>
      </c>
      <c r="S580" s="11">
        <f t="shared" si="56"/>
        <v>42254.328622685185</v>
      </c>
      <c r="T580" s="10">
        <f t="shared" si="57"/>
        <v>42230.328622685185</v>
      </c>
    </row>
    <row r="581" spans="1:20" ht="28.7" x14ac:dyDescent="0.5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5">
        <f t="shared" si="54"/>
        <v>1.4583333333333334E-2</v>
      </c>
      <c r="P581" s="6">
        <f t="shared" si="55"/>
        <v>35</v>
      </c>
      <c r="Q581" t="str">
        <f t="shared" si="58"/>
        <v>technology</v>
      </c>
      <c r="R581" t="str">
        <f t="shared" si="59"/>
        <v>web</v>
      </c>
      <c r="S581" s="11">
        <f t="shared" si="56"/>
        <v>41998.602118055554</v>
      </c>
      <c r="T581" s="10">
        <f t="shared" si="57"/>
        <v>41968.602118055554</v>
      </c>
    </row>
    <row r="582" spans="1:20" ht="43" x14ac:dyDescent="0.5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5">
        <f t="shared" si="54"/>
        <v>3.3333333333333332E-4</v>
      </c>
      <c r="P582" s="6">
        <f t="shared" si="55"/>
        <v>1</v>
      </c>
      <c r="Q582" t="str">
        <f t="shared" si="58"/>
        <v>technology</v>
      </c>
      <c r="R582" t="str">
        <f t="shared" si="59"/>
        <v>web</v>
      </c>
      <c r="S582" s="11">
        <f t="shared" si="56"/>
        <v>42635.658182870371</v>
      </c>
      <c r="T582" s="10">
        <f t="shared" si="57"/>
        <v>42605.658182870371</v>
      </c>
    </row>
    <row r="583" spans="1:20" ht="43" x14ac:dyDescent="0.5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5">
        <f t="shared" si="54"/>
        <v>0</v>
      </c>
      <c r="P583" s="6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11">
        <f t="shared" si="56"/>
        <v>42217.762777777782</v>
      </c>
      <c r="T583" s="10">
        <f t="shared" si="57"/>
        <v>42187.762777777782</v>
      </c>
    </row>
    <row r="584" spans="1:20" ht="43" x14ac:dyDescent="0.5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5">
        <f t="shared" si="54"/>
        <v>0</v>
      </c>
      <c r="P584" s="6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11">
        <f t="shared" si="56"/>
        <v>42078.5</v>
      </c>
      <c r="T584" s="10">
        <f t="shared" si="57"/>
        <v>42055.489803240736</v>
      </c>
    </row>
    <row r="585" spans="1:20" ht="43" x14ac:dyDescent="0.5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5">
        <f t="shared" si="54"/>
        <v>1.1111111111111112E-4</v>
      </c>
      <c r="P585" s="6">
        <f t="shared" si="55"/>
        <v>1</v>
      </c>
      <c r="Q585" t="str">
        <f t="shared" si="58"/>
        <v>technology</v>
      </c>
      <c r="R585" t="str">
        <f t="shared" si="59"/>
        <v>web</v>
      </c>
      <c r="S585" s="11">
        <f t="shared" si="56"/>
        <v>42082.646840277783</v>
      </c>
      <c r="T585" s="10">
        <f t="shared" si="57"/>
        <v>42052.68850694444</v>
      </c>
    </row>
    <row r="586" spans="1:20" ht="28.7" x14ac:dyDescent="0.5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5">
        <f t="shared" si="54"/>
        <v>0.01</v>
      </c>
      <c r="P586" s="6">
        <f t="shared" si="55"/>
        <v>5</v>
      </c>
      <c r="Q586" t="str">
        <f t="shared" si="58"/>
        <v>technology</v>
      </c>
      <c r="R586" t="str">
        <f t="shared" si="59"/>
        <v>web</v>
      </c>
      <c r="S586" s="11">
        <f t="shared" si="56"/>
        <v>42079.424953703703</v>
      </c>
      <c r="T586" s="10">
        <f t="shared" si="57"/>
        <v>42049.466620370367</v>
      </c>
    </row>
    <row r="587" spans="1:20" ht="43" x14ac:dyDescent="0.5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5">
        <f t="shared" si="54"/>
        <v>0</v>
      </c>
      <c r="P587" s="6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11">
        <f t="shared" si="56"/>
        <v>42338.75</v>
      </c>
      <c r="T587" s="10">
        <f t="shared" si="57"/>
        <v>42283.1409375</v>
      </c>
    </row>
    <row r="588" spans="1:20" ht="43" x14ac:dyDescent="0.5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5">
        <f t="shared" si="54"/>
        <v>5.5999999999999999E-3</v>
      </c>
      <c r="P588" s="6">
        <f t="shared" si="55"/>
        <v>14</v>
      </c>
      <c r="Q588" t="str">
        <f t="shared" si="58"/>
        <v>technology</v>
      </c>
      <c r="R588" t="str">
        <f t="shared" si="59"/>
        <v>web</v>
      </c>
      <c r="S588" s="11">
        <f t="shared" si="56"/>
        <v>42050.604247685187</v>
      </c>
      <c r="T588" s="10">
        <f t="shared" si="57"/>
        <v>42020.604247685187</v>
      </c>
    </row>
    <row r="589" spans="1:20" ht="71.7" x14ac:dyDescent="0.5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5">
        <f t="shared" si="54"/>
        <v>9.0833333333333335E-2</v>
      </c>
      <c r="P589" s="6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11">
        <f t="shared" si="56"/>
        <v>42110.507326388892</v>
      </c>
      <c r="T589" s="10">
        <f t="shared" si="57"/>
        <v>42080.507326388892</v>
      </c>
    </row>
    <row r="590" spans="1:20" ht="43" x14ac:dyDescent="0.5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5">
        <f t="shared" si="54"/>
        <v>3.3444444444444443E-2</v>
      </c>
      <c r="P590" s="6">
        <f t="shared" si="55"/>
        <v>150.5</v>
      </c>
      <c r="Q590" t="str">
        <f t="shared" si="58"/>
        <v>technology</v>
      </c>
      <c r="R590" t="str">
        <f t="shared" si="59"/>
        <v>web</v>
      </c>
      <c r="S590" s="11">
        <f t="shared" si="56"/>
        <v>42691.561180555553</v>
      </c>
      <c r="T590" s="10">
        <f t="shared" si="57"/>
        <v>42631.519513888896</v>
      </c>
    </row>
    <row r="591" spans="1:20" x14ac:dyDescent="0.5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5">
        <f t="shared" si="54"/>
        <v>1.3333333333333334E-4</v>
      </c>
      <c r="P591" s="6">
        <f t="shared" si="55"/>
        <v>1</v>
      </c>
      <c r="Q591" t="str">
        <f t="shared" si="58"/>
        <v>technology</v>
      </c>
      <c r="R591" t="str">
        <f t="shared" si="59"/>
        <v>web</v>
      </c>
      <c r="S591" s="11">
        <f t="shared" si="56"/>
        <v>42193.364571759259</v>
      </c>
      <c r="T591" s="10">
        <f t="shared" si="57"/>
        <v>42178.364571759259</v>
      </c>
    </row>
    <row r="592" spans="1:20" ht="43" x14ac:dyDescent="0.5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5">
        <f t="shared" si="54"/>
        <v>4.4600000000000001E-2</v>
      </c>
      <c r="P592" s="6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11">
        <f t="shared" si="56"/>
        <v>42408.292361111111</v>
      </c>
      <c r="T592" s="10">
        <f t="shared" si="57"/>
        <v>42377.304756944446</v>
      </c>
    </row>
    <row r="593" spans="1:20" ht="43" x14ac:dyDescent="0.5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5">
        <f t="shared" si="54"/>
        <v>6.0999999999999997E-4</v>
      </c>
      <c r="P593" s="6">
        <f t="shared" si="55"/>
        <v>30.5</v>
      </c>
      <c r="Q593" t="str">
        <f t="shared" si="58"/>
        <v>technology</v>
      </c>
      <c r="R593" t="str">
        <f t="shared" si="59"/>
        <v>web</v>
      </c>
      <c r="S593" s="11">
        <f t="shared" si="56"/>
        <v>42207.293171296296</v>
      </c>
      <c r="T593" s="10">
        <f t="shared" si="57"/>
        <v>42177.293171296296</v>
      </c>
    </row>
    <row r="594" spans="1:20" ht="43" x14ac:dyDescent="0.5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5">
        <f t="shared" si="54"/>
        <v>3.3333333333333333E-2</v>
      </c>
      <c r="P594" s="6">
        <f t="shared" si="55"/>
        <v>250</v>
      </c>
      <c r="Q594" t="str">
        <f t="shared" si="58"/>
        <v>technology</v>
      </c>
      <c r="R594" t="str">
        <f t="shared" si="59"/>
        <v>web</v>
      </c>
      <c r="S594" s="11">
        <f t="shared" si="56"/>
        <v>41975.982175925921</v>
      </c>
      <c r="T594" s="10">
        <f t="shared" si="57"/>
        <v>41945.982175925928</v>
      </c>
    </row>
    <row r="595" spans="1:20" ht="57.35" x14ac:dyDescent="0.5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5">
        <f t="shared" si="54"/>
        <v>0.23</v>
      </c>
      <c r="P595" s="6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11">
        <f t="shared" si="56"/>
        <v>42100.385937500003</v>
      </c>
      <c r="T595" s="10">
        <f t="shared" si="57"/>
        <v>42070.427604166667</v>
      </c>
    </row>
    <row r="596" spans="1:20" ht="28.7" x14ac:dyDescent="0.5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5">
        <f t="shared" si="54"/>
        <v>1.0399999999999999E-3</v>
      </c>
      <c r="P596" s="6">
        <f t="shared" si="55"/>
        <v>13</v>
      </c>
      <c r="Q596" t="str">
        <f t="shared" si="58"/>
        <v>technology</v>
      </c>
      <c r="R596" t="str">
        <f t="shared" si="59"/>
        <v>web</v>
      </c>
      <c r="S596" s="11">
        <f t="shared" si="56"/>
        <v>42476.530162037037</v>
      </c>
      <c r="T596" s="10">
        <f t="shared" si="57"/>
        <v>42446.530162037037</v>
      </c>
    </row>
    <row r="597" spans="1:20" ht="43" x14ac:dyDescent="0.5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5">
        <f t="shared" si="54"/>
        <v>4.2599999999999999E-3</v>
      </c>
      <c r="P597" s="6">
        <f t="shared" si="55"/>
        <v>53.25</v>
      </c>
      <c r="Q597" t="str">
        <f t="shared" si="58"/>
        <v>technology</v>
      </c>
      <c r="R597" t="str">
        <f t="shared" si="59"/>
        <v>web</v>
      </c>
      <c r="S597" s="11">
        <f t="shared" si="56"/>
        <v>42127.819884259254</v>
      </c>
      <c r="T597" s="10">
        <f t="shared" si="57"/>
        <v>42082.819884259254</v>
      </c>
    </row>
    <row r="598" spans="1:20" ht="28.7" x14ac:dyDescent="0.5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5">
        <f t="shared" si="54"/>
        <v>2.9999999999999997E-4</v>
      </c>
      <c r="P598" s="6">
        <f t="shared" si="55"/>
        <v>3</v>
      </c>
      <c r="Q598" t="str">
        <f t="shared" si="58"/>
        <v>technology</v>
      </c>
      <c r="R598" t="str">
        <f t="shared" si="59"/>
        <v>web</v>
      </c>
      <c r="S598" s="11">
        <f t="shared" si="56"/>
        <v>42676.646898148145</v>
      </c>
      <c r="T598" s="10">
        <f t="shared" si="57"/>
        <v>42646.646898148145</v>
      </c>
    </row>
    <row r="599" spans="1:20" ht="43" x14ac:dyDescent="0.5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5">
        <f t="shared" si="54"/>
        <v>2.6666666666666666E-3</v>
      </c>
      <c r="P599" s="6">
        <f t="shared" si="55"/>
        <v>10</v>
      </c>
      <c r="Q599" t="str">
        <f t="shared" si="58"/>
        <v>technology</v>
      </c>
      <c r="R599" t="str">
        <f t="shared" si="59"/>
        <v>web</v>
      </c>
      <c r="S599" s="11">
        <f t="shared" si="56"/>
        <v>42582.416666666672</v>
      </c>
      <c r="T599" s="10">
        <f t="shared" si="57"/>
        <v>42545.455266203702</v>
      </c>
    </row>
    <row r="600" spans="1:20" ht="28.7" x14ac:dyDescent="0.5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5">
        <f t="shared" si="54"/>
        <v>0.34</v>
      </c>
      <c r="P600" s="6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11">
        <f t="shared" si="56"/>
        <v>41977.75209490741</v>
      </c>
      <c r="T600" s="10">
        <f t="shared" si="57"/>
        <v>41947.75209490741</v>
      </c>
    </row>
    <row r="601" spans="1:20" ht="43" x14ac:dyDescent="0.5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5">
        <f t="shared" si="54"/>
        <v>6.2E-4</v>
      </c>
      <c r="P601" s="6">
        <f t="shared" si="55"/>
        <v>15.5</v>
      </c>
      <c r="Q601" t="str">
        <f t="shared" si="58"/>
        <v>technology</v>
      </c>
      <c r="R601" t="str">
        <f t="shared" si="59"/>
        <v>web</v>
      </c>
      <c r="S601" s="11">
        <f t="shared" si="56"/>
        <v>42071.386111111111</v>
      </c>
      <c r="T601" s="10">
        <f t="shared" si="57"/>
        <v>42047.562523148154</v>
      </c>
    </row>
    <row r="602" spans="1:20" ht="28.7" x14ac:dyDescent="0.5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5">
        <f t="shared" si="54"/>
        <v>0.02</v>
      </c>
      <c r="P602" s="6">
        <f t="shared" si="55"/>
        <v>100</v>
      </c>
      <c r="Q602" t="str">
        <f t="shared" si="58"/>
        <v>technology</v>
      </c>
      <c r="R602" t="str">
        <f t="shared" si="59"/>
        <v>web</v>
      </c>
      <c r="S602" s="11">
        <f t="shared" si="56"/>
        <v>42133.548171296294</v>
      </c>
      <c r="T602" s="10">
        <f t="shared" si="57"/>
        <v>42073.548171296294</v>
      </c>
    </row>
    <row r="603" spans="1:20" ht="43" x14ac:dyDescent="0.5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5">
        <f t="shared" si="54"/>
        <v>1.4E-2</v>
      </c>
      <c r="P603" s="6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11">
        <f t="shared" si="56"/>
        <v>41999.608090277776</v>
      </c>
      <c r="T603" s="10">
        <f t="shared" si="57"/>
        <v>41969.608090277776</v>
      </c>
    </row>
    <row r="604" spans="1:20" ht="43" x14ac:dyDescent="0.5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5">
        <f t="shared" si="54"/>
        <v>0</v>
      </c>
      <c r="P604" s="6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11">
        <f t="shared" si="56"/>
        <v>42173.54415509259</v>
      </c>
      <c r="T604" s="10">
        <f t="shared" si="57"/>
        <v>42143.54415509259</v>
      </c>
    </row>
    <row r="605" spans="1:20" ht="43" x14ac:dyDescent="0.5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5">
        <f t="shared" si="54"/>
        <v>3.9334666666666664E-2</v>
      </c>
      <c r="P605" s="6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11">
        <f t="shared" si="56"/>
        <v>41865.389155092591</v>
      </c>
      <c r="T605" s="10">
        <f t="shared" si="57"/>
        <v>41835.389155092591</v>
      </c>
    </row>
    <row r="606" spans="1:20" ht="43" x14ac:dyDescent="0.5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5">
        <f t="shared" si="54"/>
        <v>0</v>
      </c>
      <c r="P606" s="6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11">
        <f t="shared" si="56"/>
        <v>41878.785370370373</v>
      </c>
      <c r="T606" s="10">
        <f t="shared" si="57"/>
        <v>41848.785370370373</v>
      </c>
    </row>
    <row r="607" spans="1:20" ht="28.7" x14ac:dyDescent="0.5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5">
        <f t="shared" si="54"/>
        <v>2.6200000000000001E-2</v>
      </c>
      <c r="P607" s="6">
        <f t="shared" si="55"/>
        <v>16.375</v>
      </c>
      <c r="Q607" t="str">
        <f t="shared" si="58"/>
        <v>technology</v>
      </c>
      <c r="R607" t="str">
        <f t="shared" si="59"/>
        <v>web</v>
      </c>
      <c r="S607" s="11">
        <f t="shared" si="56"/>
        <v>42239.107731481476</v>
      </c>
      <c r="T607" s="10">
        <f t="shared" si="57"/>
        <v>42194.107731481476</v>
      </c>
    </row>
    <row r="608" spans="1:20" ht="43" x14ac:dyDescent="0.5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5">
        <f t="shared" si="54"/>
        <v>2E-3</v>
      </c>
      <c r="P608" s="6">
        <f t="shared" si="55"/>
        <v>10</v>
      </c>
      <c r="Q608" t="str">
        <f t="shared" si="58"/>
        <v>technology</v>
      </c>
      <c r="R608" t="str">
        <f t="shared" si="59"/>
        <v>web</v>
      </c>
      <c r="S608" s="11">
        <f t="shared" si="56"/>
        <v>42148.375</v>
      </c>
      <c r="T608" s="10">
        <f t="shared" si="57"/>
        <v>42102.400567129633</v>
      </c>
    </row>
    <row r="609" spans="1:20" ht="43" x14ac:dyDescent="0.5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5">
        <f t="shared" si="54"/>
        <v>0</v>
      </c>
      <c r="P609" s="6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11">
        <f t="shared" si="56"/>
        <v>42330.617314814815</v>
      </c>
      <c r="T609" s="10">
        <f t="shared" si="57"/>
        <v>42300.575648148151</v>
      </c>
    </row>
    <row r="610" spans="1:20" ht="43" x14ac:dyDescent="0.5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5">
        <f t="shared" si="54"/>
        <v>9.7400000000000004E-3</v>
      </c>
      <c r="P610" s="6">
        <f t="shared" si="55"/>
        <v>292.2</v>
      </c>
      <c r="Q610" t="str">
        <f t="shared" si="58"/>
        <v>technology</v>
      </c>
      <c r="R610" t="str">
        <f t="shared" si="59"/>
        <v>web</v>
      </c>
      <c r="S610" s="11">
        <f t="shared" si="56"/>
        <v>42170.671064814815</v>
      </c>
      <c r="T610" s="10">
        <f t="shared" si="57"/>
        <v>42140.671064814815</v>
      </c>
    </row>
    <row r="611" spans="1:20" ht="43" x14ac:dyDescent="0.5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5">
        <f t="shared" si="54"/>
        <v>6.41025641025641E-3</v>
      </c>
      <c r="P611" s="6">
        <f t="shared" si="55"/>
        <v>5</v>
      </c>
      <c r="Q611" t="str">
        <f t="shared" si="58"/>
        <v>technology</v>
      </c>
      <c r="R611" t="str">
        <f t="shared" si="59"/>
        <v>web</v>
      </c>
      <c r="S611" s="11">
        <f t="shared" si="56"/>
        <v>42336.825740740736</v>
      </c>
      <c r="T611" s="10">
        <f t="shared" si="57"/>
        <v>42306.784074074079</v>
      </c>
    </row>
    <row r="612" spans="1:20" ht="43" x14ac:dyDescent="0.5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5">
        <f t="shared" si="54"/>
        <v>0</v>
      </c>
      <c r="P612" s="6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11">
        <f t="shared" si="56"/>
        <v>42116.58085648148</v>
      </c>
      <c r="T612" s="10">
        <f t="shared" si="57"/>
        <v>42086.58085648148</v>
      </c>
    </row>
    <row r="613" spans="1:20" ht="43" x14ac:dyDescent="0.5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5">
        <f t="shared" si="54"/>
        <v>0</v>
      </c>
      <c r="P613" s="6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11">
        <f t="shared" si="56"/>
        <v>42388.310613425929</v>
      </c>
      <c r="T613" s="10">
        <f t="shared" si="57"/>
        <v>42328.310613425929</v>
      </c>
    </row>
    <row r="614" spans="1:20" ht="28.7" x14ac:dyDescent="0.5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5">
        <f t="shared" si="54"/>
        <v>0</v>
      </c>
      <c r="P614" s="6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11">
        <f t="shared" si="56"/>
        <v>42614.781782407401</v>
      </c>
      <c r="T614" s="10">
        <f t="shared" si="57"/>
        <v>42584.781782407401</v>
      </c>
    </row>
    <row r="615" spans="1:20" ht="43" x14ac:dyDescent="0.5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5">
        <f t="shared" si="54"/>
        <v>0.21363333333333334</v>
      </c>
      <c r="P615" s="6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11">
        <f t="shared" si="56"/>
        <v>42277.957638888889</v>
      </c>
      <c r="T615" s="10">
        <f t="shared" si="57"/>
        <v>42247.246759259258</v>
      </c>
    </row>
    <row r="616" spans="1:20" ht="43" x14ac:dyDescent="0.5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5">
        <f t="shared" si="54"/>
        <v>0</v>
      </c>
      <c r="P616" s="6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11">
        <f t="shared" si="56"/>
        <v>42544.811805555553</v>
      </c>
      <c r="T616" s="10">
        <f t="shared" si="57"/>
        <v>42514.811805555553</v>
      </c>
    </row>
    <row r="617" spans="1:20" ht="43" x14ac:dyDescent="0.5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5">
        <f t="shared" si="54"/>
        <v>0</v>
      </c>
      <c r="P617" s="6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11">
        <f t="shared" si="56"/>
        <v>42271.872210648144</v>
      </c>
      <c r="T617" s="10">
        <f t="shared" si="57"/>
        <v>42241.872210648144</v>
      </c>
    </row>
    <row r="618" spans="1:20" ht="43" x14ac:dyDescent="0.5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5">
        <f t="shared" si="54"/>
        <v>0</v>
      </c>
      <c r="P618" s="6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11">
        <f t="shared" si="56"/>
        <v>42791.126238425932</v>
      </c>
      <c r="T618" s="10">
        <f t="shared" si="57"/>
        <v>42761.126238425932</v>
      </c>
    </row>
    <row r="619" spans="1:20" ht="43" x14ac:dyDescent="0.5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5">
        <f t="shared" si="54"/>
        <v>0.03</v>
      </c>
      <c r="P619" s="6">
        <f t="shared" si="55"/>
        <v>20</v>
      </c>
      <c r="Q619" t="str">
        <f t="shared" si="58"/>
        <v>technology</v>
      </c>
      <c r="R619" t="str">
        <f t="shared" si="59"/>
        <v>web</v>
      </c>
      <c r="S619" s="11">
        <f t="shared" si="56"/>
        <v>42132.093090277776</v>
      </c>
      <c r="T619" s="10">
        <f t="shared" si="57"/>
        <v>42087.093090277776</v>
      </c>
    </row>
    <row r="620" spans="1:20" ht="43" x14ac:dyDescent="0.5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5">
        <f t="shared" si="54"/>
        <v>0</v>
      </c>
      <c r="P620" s="6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11">
        <f t="shared" si="56"/>
        <v>42347.560219907406</v>
      </c>
      <c r="T620" s="10">
        <f t="shared" si="57"/>
        <v>42317.560219907406</v>
      </c>
    </row>
    <row r="621" spans="1:20" ht="28.7" x14ac:dyDescent="0.5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5">
        <f t="shared" si="54"/>
        <v>3.9999999999999998E-7</v>
      </c>
      <c r="P621" s="6">
        <f t="shared" si="55"/>
        <v>1</v>
      </c>
      <c r="Q621" t="str">
        <f t="shared" si="58"/>
        <v>technology</v>
      </c>
      <c r="R621" t="str">
        <f t="shared" si="59"/>
        <v>web</v>
      </c>
      <c r="S621" s="11">
        <f t="shared" si="56"/>
        <v>41968.442013888889</v>
      </c>
      <c r="T621" s="10">
        <f t="shared" si="57"/>
        <v>41908.400347222225</v>
      </c>
    </row>
    <row r="622" spans="1:20" ht="43" x14ac:dyDescent="0.5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5">
        <f t="shared" si="54"/>
        <v>0.01</v>
      </c>
      <c r="P622" s="6">
        <f t="shared" si="55"/>
        <v>300</v>
      </c>
      <c r="Q622" t="str">
        <f t="shared" si="58"/>
        <v>technology</v>
      </c>
      <c r="R622" t="str">
        <f t="shared" si="59"/>
        <v>web</v>
      </c>
      <c r="S622" s="11">
        <f t="shared" si="56"/>
        <v>41876.466874999998</v>
      </c>
      <c r="T622" s="10">
        <f t="shared" si="57"/>
        <v>41831.466874999998</v>
      </c>
    </row>
    <row r="623" spans="1:20" ht="43" x14ac:dyDescent="0.5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5">
        <f t="shared" si="54"/>
        <v>1.044E-2</v>
      </c>
      <c r="P623" s="6">
        <f t="shared" si="55"/>
        <v>87</v>
      </c>
      <c r="Q623" t="str">
        <f t="shared" si="58"/>
        <v>technology</v>
      </c>
      <c r="R623" t="str">
        <f t="shared" si="59"/>
        <v>web</v>
      </c>
      <c r="S623" s="11">
        <f t="shared" si="56"/>
        <v>42558.737696759257</v>
      </c>
      <c r="T623" s="10">
        <f t="shared" si="57"/>
        <v>42528.737696759257</v>
      </c>
    </row>
    <row r="624" spans="1:20" ht="43" x14ac:dyDescent="0.5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5">
        <f t="shared" si="54"/>
        <v>5.6833333333333333E-2</v>
      </c>
      <c r="P624" s="6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11">
        <f t="shared" si="56"/>
        <v>42552.524745370371</v>
      </c>
      <c r="T624" s="10">
        <f t="shared" si="57"/>
        <v>42532.524745370371</v>
      </c>
    </row>
    <row r="625" spans="1:20" ht="43" x14ac:dyDescent="0.5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5">
        <f t="shared" si="54"/>
        <v>0</v>
      </c>
      <c r="P625" s="6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11">
        <f t="shared" si="56"/>
        <v>42151.759224537032</v>
      </c>
      <c r="T625" s="10">
        <f t="shared" si="57"/>
        <v>42121.759224537032</v>
      </c>
    </row>
    <row r="626" spans="1:20" ht="43" x14ac:dyDescent="0.5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5">
        <f t="shared" si="54"/>
        <v>0</v>
      </c>
      <c r="P626" s="6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11">
        <f t="shared" si="56"/>
        <v>42138.738900462966</v>
      </c>
      <c r="T626" s="10">
        <f t="shared" si="57"/>
        <v>42108.738900462966</v>
      </c>
    </row>
    <row r="627" spans="1:20" ht="43" x14ac:dyDescent="0.5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5">
        <f t="shared" si="54"/>
        <v>0</v>
      </c>
      <c r="P627" s="6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11">
        <f t="shared" si="56"/>
        <v>42820.603900462964</v>
      </c>
      <c r="T627" s="10">
        <f t="shared" si="57"/>
        <v>42790.645567129628</v>
      </c>
    </row>
    <row r="628" spans="1:20" ht="43" x14ac:dyDescent="0.5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5">
        <f t="shared" si="54"/>
        <v>0.17380000000000001</v>
      </c>
      <c r="P628" s="6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11">
        <f t="shared" si="56"/>
        <v>42231.306944444441</v>
      </c>
      <c r="T628" s="10">
        <f t="shared" si="57"/>
        <v>42198.309479166666</v>
      </c>
    </row>
    <row r="629" spans="1:20" ht="43" x14ac:dyDescent="0.5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5">
        <f t="shared" si="54"/>
        <v>2.0000000000000001E-4</v>
      </c>
      <c r="P629" s="6">
        <f t="shared" si="55"/>
        <v>90</v>
      </c>
      <c r="Q629" t="str">
        <f t="shared" si="58"/>
        <v>technology</v>
      </c>
      <c r="R629" t="str">
        <f t="shared" si="59"/>
        <v>web</v>
      </c>
      <c r="S629" s="11">
        <f t="shared" si="56"/>
        <v>42443.708333333328</v>
      </c>
      <c r="T629" s="10">
        <f t="shared" si="57"/>
        <v>42384.056840277779</v>
      </c>
    </row>
    <row r="630" spans="1:20" ht="43" x14ac:dyDescent="0.5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5">
        <f t="shared" si="54"/>
        <v>0</v>
      </c>
      <c r="P630" s="6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11">
        <f t="shared" si="56"/>
        <v>41833.442789351851</v>
      </c>
      <c r="T630" s="10">
        <f t="shared" si="57"/>
        <v>41803.442789351851</v>
      </c>
    </row>
    <row r="631" spans="1:20" ht="43" x14ac:dyDescent="0.5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5">
        <f t="shared" si="54"/>
        <v>1.75E-3</v>
      </c>
      <c r="P631" s="6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11">
        <f t="shared" si="56"/>
        <v>42504.387824074074</v>
      </c>
      <c r="T631" s="10">
        <f t="shared" si="57"/>
        <v>42474.387824074074</v>
      </c>
    </row>
    <row r="632" spans="1:20" ht="43" x14ac:dyDescent="0.5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5">
        <f t="shared" si="54"/>
        <v>8.3340278356529708E-4</v>
      </c>
      <c r="P632" s="6">
        <f t="shared" si="55"/>
        <v>10</v>
      </c>
      <c r="Q632" t="str">
        <f t="shared" si="58"/>
        <v>technology</v>
      </c>
      <c r="R632" t="str">
        <f t="shared" si="59"/>
        <v>web</v>
      </c>
      <c r="S632" s="11">
        <f t="shared" si="56"/>
        <v>42252.965277777781</v>
      </c>
      <c r="T632" s="10">
        <f t="shared" si="57"/>
        <v>42223.369456018518</v>
      </c>
    </row>
    <row r="633" spans="1:20" ht="28.7" x14ac:dyDescent="0.5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5">
        <f t="shared" si="54"/>
        <v>1.38E-2</v>
      </c>
      <c r="P633" s="6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11">
        <f t="shared" si="56"/>
        <v>42518.522326388891</v>
      </c>
      <c r="T633" s="10">
        <f t="shared" si="57"/>
        <v>42489.522326388891</v>
      </c>
    </row>
    <row r="634" spans="1:20" ht="28.7" x14ac:dyDescent="0.5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5">
        <f t="shared" si="54"/>
        <v>0</v>
      </c>
      <c r="P634" s="6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11">
        <f t="shared" si="56"/>
        <v>42333.450983796298</v>
      </c>
      <c r="T634" s="10">
        <f t="shared" si="57"/>
        <v>42303.409317129626</v>
      </c>
    </row>
    <row r="635" spans="1:20" ht="43" x14ac:dyDescent="0.5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5">
        <f t="shared" si="54"/>
        <v>0.1245</v>
      </c>
      <c r="P635" s="6">
        <f t="shared" si="55"/>
        <v>49.8</v>
      </c>
      <c r="Q635" t="str">
        <f t="shared" si="58"/>
        <v>technology</v>
      </c>
      <c r="R635" t="str">
        <f t="shared" si="59"/>
        <v>web</v>
      </c>
      <c r="S635" s="11">
        <f t="shared" si="56"/>
        <v>42538.708333333328</v>
      </c>
      <c r="T635" s="10">
        <f t="shared" si="57"/>
        <v>42507.04932870371</v>
      </c>
    </row>
    <row r="636" spans="1:20" ht="28.7" x14ac:dyDescent="0.5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5">
        <f t="shared" si="54"/>
        <v>2.0000000000000001E-4</v>
      </c>
      <c r="P636" s="6">
        <f t="shared" si="55"/>
        <v>1</v>
      </c>
      <c r="Q636" t="str">
        <f t="shared" si="58"/>
        <v>technology</v>
      </c>
      <c r="R636" t="str">
        <f t="shared" si="59"/>
        <v>web</v>
      </c>
      <c r="S636" s="11">
        <f t="shared" si="56"/>
        <v>42061.678576388891</v>
      </c>
      <c r="T636" s="10">
        <f t="shared" si="57"/>
        <v>42031.678576388891</v>
      </c>
    </row>
    <row r="637" spans="1:20" ht="28.7" x14ac:dyDescent="0.5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5">
        <f t="shared" si="54"/>
        <v>8.0000000000000007E-5</v>
      </c>
      <c r="P637" s="6">
        <f t="shared" si="55"/>
        <v>2</v>
      </c>
      <c r="Q637" t="str">
        <f t="shared" si="58"/>
        <v>technology</v>
      </c>
      <c r="R637" t="str">
        <f t="shared" si="59"/>
        <v>web</v>
      </c>
      <c r="S637" s="11">
        <f t="shared" si="56"/>
        <v>42105.842152777783</v>
      </c>
      <c r="T637" s="10">
        <f t="shared" si="57"/>
        <v>42075.842152777783</v>
      </c>
    </row>
    <row r="638" spans="1:20" ht="28.7" x14ac:dyDescent="0.5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5">
        <f t="shared" si="54"/>
        <v>2E-3</v>
      </c>
      <c r="P638" s="6">
        <f t="shared" si="55"/>
        <v>4</v>
      </c>
      <c r="Q638" t="str">
        <f t="shared" si="58"/>
        <v>technology</v>
      </c>
      <c r="R638" t="str">
        <f t="shared" si="59"/>
        <v>web</v>
      </c>
      <c r="S638" s="11">
        <f t="shared" si="56"/>
        <v>42161.19930555555</v>
      </c>
      <c r="T638" s="10">
        <f t="shared" si="57"/>
        <v>42131.205439814818</v>
      </c>
    </row>
    <row r="639" spans="1:20" ht="43" x14ac:dyDescent="0.5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5">
        <f t="shared" si="54"/>
        <v>0</v>
      </c>
      <c r="P639" s="6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11">
        <f t="shared" si="56"/>
        <v>42791.711111111115</v>
      </c>
      <c r="T639" s="10">
        <f t="shared" si="57"/>
        <v>42762.712013888886</v>
      </c>
    </row>
    <row r="640" spans="1:20" x14ac:dyDescent="0.5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5">
        <f t="shared" si="54"/>
        <v>9.0000000000000006E-5</v>
      </c>
      <c r="P640" s="6">
        <f t="shared" si="55"/>
        <v>3</v>
      </c>
      <c r="Q640" t="str">
        <f t="shared" si="58"/>
        <v>technology</v>
      </c>
      <c r="R640" t="str">
        <f t="shared" si="59"/>
        <v>web</v>
      </c>
      <c r="S640" s="11">
        <f t="shared" si="56"/>
        <v>42819.30164351852</v>
      </c>
      <c r="T640" s="10">
        <f t="shared" si="57"/>
        <v>42759.343310185184</v>
      </c>
    </row>
    <row r="641" spans="1:20" ht="28.7" x14ac:dyDescent="0.5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5">
        <f t="shared" si="54"/>
        <v>9.9999999999999995E-7</v>
      </c>
      <c r="P641" s="6">
        <f t="shared" si="55"/>
        <v>1</v>
      </c>
      <c r="Q641" t="str">
        <f t="shared" si="58"/>
        <v>technology</v>
      </c>
      <c r="R641" t="str">
        <f t="shared" si="59"/>
        <v>web</v>
      </c>
      <c r="S641" s="11">
        <f t="shared" si="56"/>
        <v>41925.333275462966</v>
      </c>
      <c r="T641" s="10">
        <f t="shared" si="57"/>
        <v>41865.333275462966</v>
      </c>
    </row>
    <row r="642" spans="1:20" ht="43" x14ac:dyDescent="0.5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5">
        <f t="shared" ref="O642:O705" si="60">E642/D642</f>
        <v>1.4428571428571428</v>
      </c>
      <c r="P642" s="6">
        <f t="shared" ref="P642:P705" si="61">E642/L642</f>
        <v>50.5</v>
      </c>
      <c r="Q642" t="str">
        <f t="shared" si="58"/>
        <v>technology</v>
      </c>
      <c r="R642" t="str">
        <f t="shared" si="59"/>
        <v>wearables</v>
      </c>
      <c r="S642" s="11">
        <f t="shared" ref="S642:S705" si="62">(((I642/60)/60)/24)+DATE(1970,1,1)+(-6/24)</f>
        <v>42698.708333333328</v>
      </c>
      <c r="T642" s="10">
        <f t="shared" ref="T642:T705" si="63">(((J642/60)/60)/24)+DATE(1970,1,1)+(-6/24)</f>
        <v>42683.170312500006</v>
      </c>
    </row>
    <row r="643" spans="1:20" ht="43" x14ac:dyDescent="0.5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5">
        <f t="shared" si="60"/>
        <v>1.1916249999999999</v>
      </c>
      <c r="P643" s="6">
        <f t="shared" si="61"/>
        <v>151.31746031746033</v>
      </c>
      <c r="Q643" t="str">
        <f t="shared" ref="Q643:Q706" si="64">LEFT(N643,FIND("/",N643)-1)</f>
        <v>technology</v>
      </c>
      <c r="R643" t="str">
        <f t="shared" ref="R643:R706" si="65">RIGHT(N643, LEN(N643)-FIND("/", N643))</f>
        <v>wearables</v>
      </c>
      <c r="S643" s="11">
        <f t="shared" si="62"/>
        <v>42229.32</v>
      </c>
      <c r="T643" s="10">
        <f t="shared" si="63"/>
        <v>42199.32</v>
      </c>
    </row>
    <row r="644" spans="1:20" ht="43" x14ac:dyDescent="0.5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5">
        <f t="shared" si="60"/>
        <v>14.604850000000001</v>
      </c>
      <c r="P644" s="6">
        <f t="shared" si="61"/>
        <v>134.3592456301748</v>
      </c>
      <c r="Q644" t="str">
        <f t="shared" si="64"/>
        <v>technology</v>
      </c>
      <c r="R644" t="str">
        <f t="shared" si="65"/>
        <v>wearables</v>
      </c>
      <c r="S644" s="11">
        <f t="shared" si="62"/>
        <v>42235.401319444441</v>
      </c>
      <c r="T644" s="10">
        <f t="shared" si="63"/>
        <v>42199.401319444441</v>
      </c>
    </row>
    <row r="645" spans="1:20" ht="28.7" x14ac:dyDescent="0.5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5">
        <f t="shared" si="60"/>
        <v>1.0580799999999999</v>
      </c>
      <c r="P645" s="6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11">
        <f t="shared" si="62"/>
        <v>42155.392071759255</v>
      </c>
      <c r="T645" s="10">
        <f t="shared" si="63"/>
        <v>42100.392071759255</v>
      </c>
    </row>
    <row r="646" spans="1:20" ht="43" x14ac:dyDescent="0.5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5">
        <f t="shared" si="60"/>
        <v>3.0011791999999997</v>
      </c>
      <c r="P646" s="6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11">
        <f t="shared" si="62"/>
        <v>41940.791666666664</v>
      </c>
      <c r="T646" s="10">
        <f t="shared" si="63"/>
        <v>41898.415960648148</v>
      </c>
    </row>
    <row r="647" spans="1:20" ht="28.7" x14ac:dyDescent="0.5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5">
        <f t="shared" si="60"/>
        <v>2.7869999999999999</v>
      </c>
      <c r="P647" s="6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11">
        <f t="shared" si="62"/>
        <v>42593.776319444441</v>
      </c>
      <c r="T647" s="10">
        <f t="shared" si="63"/>
        <v>42563.776319444441</v>
      </c>
    </row>
    <row r="648" spans="1:20" ht="43" x14ac:dyDescent="0.5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5">
        <f t="shared" si="60"/>
        <v>1.3187625000000001</v>
      </c>
      <c r="P648" s="6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11">
        <f t="shared" si="62"/>
        <v>41862.602627314816</v>
      </c>
      <c r="T648" s="10">
        <f t="shared" si="63"/>
        <v>41832.602627314816</v>
      </c>
    </row>
    <row r="649" spans="1:20" ht="43" x14ac:dyDescent="0.5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5">
        <f t="shared" si="60"/>
        <v>1.0705</v>
      </c>
      <c r="P649" s="6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11">
        <f t="shared" si="62"/>
        <v>42446.476261574076</v>
      </c>
      <c r="T649" s="10">
        <f t="shared" si="63"/>
        <v>42416.517928240741</v>
      </c>
    </row>
    <row r="650" spans="1:20" ht="28.7" x14ac:dyDescent="0.5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5">
        <f t="shared" si="60"/>
        <v>1.2682285714285715</v>
      </c>
      <c r="P650" s="6">
        <f t="shared" si="61"/>
        <v>1644</v>
      </c>
      <c r="Q650" t="str">
        <f t="shared" si="64"/>
        <v>technology</v>
      </c>
      <c r="R650" t="str">
        <f t="shared" si="65"/>
        <v>wearables</v>
      </c>
      <c r="S650" s="11">
        <f t="shared" si="62"/>
        <v>41926.443379629629</v>
      </c>
      <c r="T650" s="10">
        <f t="shared" si="63"/>
        <v>41891.443379629629</v>
      </c>
    </row>
    <row r="651" spans="1:20" ht="43" x14ac:dyDescent="0.5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5">
        <f t="shared" si="60"/>
        <v>1.3996</v>
      </c>
      <c r="P651" s="6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11">
        <f t="shared" si="62"/>
        <v>41898.662187499998</v>
      </c>
      <c r="T651" s="10">
        <f t="shared" si="63"/>
        <v>41877.662187499998</v>
      </c>
    </row>
    <row r="652" spans="1:20" ht="43" x14ac:dyDescent="0.5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5">
        <f t="shared" si="60"/>
        <v>1.1240000000000001</v>
      </c>
      <c r="P652" s="6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11">
        <f t="shared" si="62"/>
        <v>41991.828518518523</v>
      </c>
      <c r="T652" s="10">
        <f t="shared" si="63"/>
        <v>41931.786851851852</v>
      </c>
    </row>
    <row r="653" spans="1:20" ht="43" x14ac:dyDescent="0.5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5">
        <f t="shared" si="60"/>
        <v>1.00528</v>
      </c>
      <c r="P653" s="6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11">
        <f t="shared" si="62"/>
        <v>41985.767488425925</v>
      </c>
      <c r="T653" s="10">
        <f t="shared" si="63"/>
        <v>41955.767488425925</v>
      </c>
    </row>
    <row r="654" spans="1:20" ht="43" x14ac:dyDescent="0.5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5">
        <f t="shared" si="60"/>
        <v>1.0046666666666666</v>
      </c>
      <c r="P654" s="6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11">
        <f t="shared" si="62"/>
        <v>42705.482060185182</v>
      </c>
      <c r="T654" s="10">
        <f t="shared" si="63"/>
        <v>42675.440393518518</v>
      </c>
    </row>
    <row r="655" spans="1:20" ht="43" x14ac:dyDescent="0.5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5">
        <f t="shared" si="60"/>
        <v>1.4144600000000001</v>
      </c>
      <c r="P655" s="6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11">
        <f t="shared" si="62"/>
        <v>42236.368518518517</v>
      </c>
      <c r="T655" s="10">
        <f t="shared" si="63"/>
        <v>42199.368518518517</v>
      </c>
    </row>
    <row r="656" spans="1:20" ht="43" x14ac:dyDescent="0.5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5">
        <f t="shared" si="60"/>
        <v>2.6729166666666666</v>
      </c>
      <c r="P656" s="6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11">
        <f t="shared" si="62"/>
        <v>42193.707326388889</v>
      </c>
      <c r="T656" s="10">
        <f t="shared" si="63"/>
        <v>42163.707326388889</v>
      </c>
    </row>
    <row r="657" spans="1:20" ht="43" x14ac:dyDescent="0.5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5">
        <f t="shared" si="60"/>
        <v>1.4688749999999999</v>
      </c>
      <c r="P657" s="6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11">
        <f t="shared" si="62"/>
        <v>42075.665648148148</v>
      </c>
      <c r="T657" s="10">
        <f t="shared" si="63"/>
        <v>42045.707314814819</v>
      </c>
    </row>
    <row r="658" spans="1:20" ht="43" x14ac:dyDescent="0.5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5">
        <f t="shared" si="60"/>
        <v>2.1356000000000002</v>
      </c>
      <c r="P658" s="6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11">
        <f t="shared" si="62"/>
        <v>42477.512951388882</v>
      </c>
      <c r="T658" s="10">
        <f t="shared" si="63"/>
        <v>42417.554618055554</v>
      </c>
    </row>
    <row r="659" spans="1:20" ht="43" x14ac:dyDescent="0.5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5">
        <f t="shared" si="60"/>
        <v>1.2569999999999999</v>
      </c>
      <c r="P659" s="6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11">
        <f t="shared" si="62"/>
        <v>42361.59574074074</v>
      </c>
      <c r="T659" s="10">
        <f t="shared" si="63"/>
        <v>42331.59574074074</v>
      </c>
    </row>
    <row r="660" spans="1:20" ht="43" x14ac:dyDescent="0.5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5">
        <f t="shared" si="60"/>
        <v>1.0446206037108834</v>
      </c>
      <c r="P660" s="6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11">
        <f t="shared" si="62"/>
        <v>42211.5</v>
      </c>
      <c r="T660" s="10">
        <f t="shared" si="63"/>
        <v>42178.910752314812</v>
      </c>
    </row>
    <row r="661" spans="1:20" x14ac:dyDescent="0.5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5">
        <f t="shared" si="60"/>
        <v>1.0056666666666667</v>
      </c>
      <c r="P661" s="6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11">
        <f t="shared" si="62"/>
        <v>42239.343692129631</v>
      </c>
      <c r="T661" s="10">
        <f t="shared" si="63"/>
        <v>42209.343692129631</v>
      </c>
    </row>
    <row r="662" spans="1:20" ht="43" x14ac:dyDescent="0.5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5">
        <f t="shared" si="60"/>
        <v>3.058E-2</v>
      </c>
      <c r="P662" s="6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11">
        <f t="shared" si="62"/>
        <v>41952.533321759263</v>
      </c>
      <c r="T662" s="10">
        <f t="shared" si="63"/>
        <v>41922.491655092592</v>
      </c>
    </row>
    <row r="663" spans="1:20" ht="43" x14ac:dyDescent="0.5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5">
        <f t="shared" si="60"/>
        <v>9.4999999999999998E-3</v>
      </c>
      <c r="P663" s="6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11">
        <f t="shared" si="62"/>
        <v>42666.395358796297</v>
      </c>
      <c r="T663" s="10">
        <f t="shared" si="63"/>
        <v>42636.395358796297</v>
      </c>
    </row>
    <row r="664" spans="1:20" ht="43" x14ac:dyDescent="0.5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5">
        <f t="shared" si="60"/>
        <v>4.0000000000000001E-3</v>
      </c>
      <c r="P664" s="6">
        <f t="shared" si="61"/>
        <v>39</v>
      </c>
      <c r="Q664" t="str">
        <f t="shared" si="64"/>
        <v>technology</v>
      </c>
      <c r="R664" t="str">
        <f t="shared" si="65"/>
        <v>wearables</v>
      </c>
      <c r="S664" s="11">
        <f t="shared" si="62"/>
        <v>42020.188043981485</v>
      </c>
      <c r="T664" s="10">
        <f t="shared" si="63"/>
        <v>41990.188043981485</v>
      </c>
    </row>
    <row r="665" spans="1:20" ht="43" x14ac:dyDescent="0.5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5">
        <f t="shared" si="60"/>
        <v>3.5000000000000001E-3</v>
      </c>
      <c r="P665" s="6">
        <f t="shared" si="61"/>
        <v>100</v>
      </c>
      <c r="Q665" t="str">
        <f t="shared" si="64"/>
        <v>technology</v>
      </c>
      <c r="R665" t="str">
        <f t="shared" si="65"/>
        <v>wearables</v>
      </c>
      <c r="S665" s="11">
        <f t="shared" si="62"/>
        <v>42203.593240740738</v>
      </c>
      <c r="T665" s="10">
        <f t="shared" si="63"/>
        <v>42173.593240740738</v>
      </c>
    </row>
    <row r="666" spans="1:20" ht="43" x14ac:dyDescent="0.5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5">
        <f t="shared" si="60"/>
        <v>7.5333333333333335E-2</v>
      </c>
      <c r="P666" s="6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11">
        <f t="shared" si="62"/>
        <v>42107.416377314818</v>
      </c>
      <c r="T666" s="10">
        <f t="shared" si="63"/>
        <v>42077.416377314818</v>
      </c>
    </row>
    <row r="667" spans="1:20" ht="43" x14ac:dyDescent="0.5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5">
        <f t="shared" si="60"/>
        <v>0.18640000000000001</v>
      </c>
      <c r="P667" s="6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11">
        <f t="shared" si="62"/>
        <v>42748.461354166662</v>
      </c>
      <c r="T667" s="10">
        <f t="shared" si="63"/>
        <v>42688.461354166662</v>
      </c>
    </row>
    <row r="668" spans="1:20" ht="43" x14ac:dyDescent="0.5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5">
        <f t="shared" si="60"/>
        <v>4.0000000000000003E-5</v>
      </c>
      <c r="P668" s="6">
        <f t="shared" si="61"/>
        <v>2</v>
      </c>
      <c r="Q668" t="str">
        <f t="shared" si="64"/>
        <v>technology</v>
      </c>
      <c r="R668" t="str">
        <f t="shared" si="65"/>
        <v>wearables</v>
      </c>
      <c r="S668" s="11">
        <f t="shared" si="62"/>
        <v>41868.582152777781</v>
      </c>
      <c r="T668" s="10">
        <f t="shared" si="63"/>
        <v>41838.582152777781</v>
      </c>
    </row>
    <row r="669" spans="1:20" ht="43" x14ac:dyDescent="0.5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5">
        <f t="shared" si="60"/>
        <v>0.1002</v>
      </c>
      <c r="P669" s="6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11">
        <f t="shared" si="62"/>
        <v>42672.123414351852</v>
      </c>
      <c r="T669" s="10">
        <f t="shared" si="63"/>
        <v>42632.123414351852</v>
      </c>
    </row>
    <row r="670" spans="1:20" ht="43" x14ac:dyDescent="0.5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5">
        <f t="shared" si="60"/>
        <v>4.5600000000000002E-2</v>
      </c>
      <c r="P670" s="6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1">
        <f t="shared" si="62"/>
        <v>42135.581273148149</v>
      </c>
      <c r="T670" s="10">
        <f t="shared" si="63"/>
        <v>42090.581273148149</v>
      </c>
    </row>
    <row r="671" spans="1:20" ht="57.35" x14ac:dyDescent="0.5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5">
        <f t="shared" si="60"/>
        <v>0.21507499999999999</v>
      </c>
      <c r="P671" s="6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1">
        <f t="shared" si="62"/>
        <v>42557.375671296293</v>
      </c>
      <c r="T671" s="10">
        <f t="shared" si="63"/>
        <v>42527.375671296293</v>
      </c>
    </row>
    <row r="672" spans="1:20" ht="43" x14ac:dyDescent="0.5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5">
        <f t="shared" si="60"/>
        <v>0.29276666666666668</v>
      </c>
      <c r="P672" s="6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11">
        <f t="shared" si="62"/>
        <v>42540.090277777781</v>
      </c>
      <c r="T672" s="10">
        <f t="shared" si="63"/>
        <v>42506.459722222222</v>
      </c>
    </row>
    <row r="673" spans="1:20" ht="43" x14ac:dyDescent="0.5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5">
        <f t="shared" si="60"/>
        <v>0.39426666666666665</v>
      </c>
      <c r="P673" s="6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11">
        <f t="shared" si="62"/>
        <v>42017.916666666672</v>
      </c>
      <c r="T673" s="10">
        <f t="shared" si="63"/>
        <v>41984.442731481482</v>
      </c>
    </row>
    <row r="674" spans="1:20" ht="43" x14ac:dyDescent="0.5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5">
        <f t="shared" si="60"/>
        <v>0.21628</v>
      </c>
      <c r="P674" s="6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11">
        <f t="shared" si="62"/>
        <v>42004.957638888889</v>
      </c>
      <c r="T674" s="10">
        <f t="shared" si="63"/>
        <v>41973.969490740739</v>
      </c>
    </row>
    <row r="675" spans="1:20" ht="43" x14ac:dyDescent="0.5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5">
        <f t="shared" si="60"/>
        <v>2.0500000000000002E-3</v>
      </c>
      <c r="P675" s="6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11">
        <f t="shared" si="62"/>
        <v>41883.590474537035</v>
      </c>
      <c r="T675" s="10">
        <f t="shared" si="63"/>
        <v>41838.590474537035</v>
      </c>
    </row>
    <row r="676" spans="1:20" ht="28.7" x14ac:dyDescent="0.5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5">
        <f t="shared" si="60"/>
        <v>2.9999999999999997E-4</v>
      </c>
      <c r="P676" s="6">
        <f t="shared" si="61"/>
        <v>7.5</v>
      </c>
      <c r="Q676" t="str">
        <f t="shared" si="64"/>
        <v>technology</v>
      </c>
      <c r="R676" t="str">
        <f t="shared" si="65"/>
        <v>wearables</v>
      </c>
      <c r="S676" s="11">
        <f t="shared" si="62"/>
        <v>41862.866053240738</v>
      </c>
      <c r="T676" s="10">
        <f t="shared" si="63"/>
        <v>41802.866053240738</v>
      </c>
    </row>
    <row r="677" spans="1:20" ht="43" x14ac:dyDescent="0.5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5">
        <f t="shared" si="60"/>
        <v>0.14849999999999999</v>
      </c>
      <c r="P677" s="6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11">
        <f t="shared" si="62"/>
        <v>42005.040972222225</v>
      </c>
      <c r="T677" s="10">
        <f t="shared" si="63"/>
        <v>41975.680601851855</v>
      </c>
    </row>
    <row r="678" spans="1:20" ht="57.35" x14ac:dyDescent="0.5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5">
        <f t="shared" si="60"/>
        <v>1.4710000000000001E-2</v>
      </c>
      <c r="P678" s="6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11">
        <f t="shared" si="62"/>
        <v>42042.518298611118</v>
      </c>
      <c r="T678" s="10">
        <f t="shared" si="63"/>
        <v>42012.518298611118</v>
      </c>
    </row>
    <row r="679" spans="1:20" ht="43" x14ac:dyDescent="0.5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5">
        <f t="shared" si="60"/>
        <v>0.25584000000000001</v>
      </c>
      <c r="P679" s="6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1">
        <f t="shared" si="62"/>
        <v>42549.153877314813</v>
      </c>
      <c r="T679" s="10">
        <f t="shared" si="63"/>
        <v>42504.153877314813</v>
      </c>
    </row>
    <row r="680" spans="1:20" ht="43" x14ac:dyDescent="0.5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5">
        <f t="shared" si="60"/>
        <v>3.8206896551724136E-2</v>
      </c>
      <c r="P680" s="6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11">
        <f t="shared" si="62"/>
        <v>42511.126597222217</v>
      </c>
      <c r="T680" s="10">
        <f t="shared" si="63"/>
        <v>42481.126597222217</v>
      </c>
    </row>
    <row r="681" spans="1:20" ht="43" x14ac:dyDescent="0.5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5">
        <f t="shared" si="60"/>
        <v>0.15485964912280703</v>
      </c>
      <c r="P681" s="6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11">
        <f t="shared" si="62"/>
        <v>42616.445706018523</v>
      </c>
      <c r="T681" s="10">
        <f t="shared" si="63"/>
        <v>42556.445706018523</v>
      </c>
    </row>
    <row r="682" spans="1:20" ht="43" x14ac:dyDescent="0.5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5">
        <f t="shared" si="60"/>
        <v>0.25912000000000002</v>
      </c>
      <c r="P682" s="6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11">
        <f t="shared" si="62"/>
        <v>41899.251516203702</v>
      </c>
      <c r="T682" s="10">
        <f t="shared" si="63"/>
        <v>41864.251516203702</v>
      </c>
    </row>
    <row r="683" spans="1:20" ht="43" x14ac:dyDescent="0.5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5">
        <f t="shared" si="60"/>
        <v>4.0000000000000002E-4</v>
      </c>
      <c r="P683" s="6">
        <f t="shared" si="61"/>
        <v>1</v>
      </c>
      <c r="Q683" t="str">
        <f t="shared" si="64"/>
        <v>technology</v>
      </c>
      <c r="R683" t="str">
        <f t="shared" si="65"/>
        <v>wearables</v>
      </c>
      <c r="S683" s="11">
        <f t="shared" si="62"/>
        <v>42669.555601851855</v>
      </c>
      <c r="T683" s="10">
        <f t="shared" si="63"/>
        <v>42639.555601851855</v>
      </c>
    </row>
    <row r="684" spans="1:20" ht="43" x14ac:dyDescent="0.5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5">
        <f t="shared" si="60"/>
        <v>1.06E-3</v>
      </c>
      <c r="P684" s="6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1">
        <f t="shared" si="62"/>
        <v>42808.473634259266</v>
      </c>
      <c r="T684" s="10">
        <f t="shared" si="63"/>
        <v>42778.515300925923</v>
      </c>
    </row>
    <row r="685" spans="1:20" ht="43" x14ac:dyDescent="0.5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5">
        <f t="shared" si="60"/>
        <v>8.5142857142857138E-3</v>
      </c>
      <c r="P685" s="6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11">
        <f t="shared" si="62"/>
        <v>42674.650046296301</v>
      </c>
      <c r="T685" s="10">
        <f t="shared" si="63"/>
        <v>42634.650046296301</v>
      </c>
    </row>
    <row r="686" spans="1:20" ht="28.7" x14ac:dyDescent="0.5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5">
        <f t="shared" si="60"/>
        <v>7.4837500000000001E-2</v>
      </c>
      <c r="P686" s="6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11">
        <f t="shared" si="62"/>
        <v>41844.875</v>
      </c>
      <c r="T686" s="10">
        <f t="shared" si="63"/>
        <v>41809.223275462966</v>
      </c>
    </row>
    <row r="687" spans="1:20" ht="43" x14ac:dyDescent="0.5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5">
        <f t="shared" si="60"/>
        <v>0.27650000000000002</v>
      </c>
      <c r="P687" s="6">
        <f t="shared" si="61"/>
        <v>55.3</v>
      </c>
      <c r="Q687" t="str">
        <f t="shared" si="64"/>
        <v>technology</v>
      </c>
      <c r="R687" t="str">
        <f t="shared" si="65"/>
        <v>wearables</v>
      </c>
      <c r="S687" s="11">
        <f t="shared" si="62"/>
        <v>42016.616574074069</v>
      </c>
      <c r="T687" s="10">
        <f t="shared" si="63"/>
        <v>41971.616574074069</v>
      </c>
    </row>
    <row r="688" spans="1:20" ht="57.35" x14ac:dyDescent="0.5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5">
        <f t="shared" si="60"/>
        <v>0</v>
      </c>
      <c r="P688" s="6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11">
        <f t="shared" si="62"/>
        <v>42219.423263888893</v>
      </c>
      <c r="T688" s="10">
        <f t="shared" si="63"/>
        <v>42189.423263888893</v>
      </c>
    </row>
    <row r="689" spans="1:20" ht="43" x14ac:dyDescent="0.5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5">
        <f t="shared" si="60"/>
        <v>3.5499999999999997E-2</v>
      </c>
      <c r="P689" s="6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11">
        <f t="shared" si="62"/>
        <v>42771.500613425931</v>
      </c>
      <c r="T689" s="10">
        <f t="shared" si="63"/>
        <v>42711.500613425931</v>
      </c>
    </row>
    <row r="690" spans="1:20" ht="43" x14ac:dyDescent="0.5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5">
        <f t="shared" si="60"/>
        <v>0.72989999999999999</v>
      </c>
      <c r="P690" s="6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1">
        <f t="shared" si="62"/>
        <v>42291.854780092588</v>
      </c>
      <c r="T690" s="10">
        <f t="shared" si="63"/>
        <v>42261.854780092588</v>
      </c>
    </row>
    <row r="691" spans="1:20" ht="43" x14ac:dyDescent="0.5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5">
        <f t="shared" si="60"/>
        <v>0.57648750000000004</v>
      </c>
      <c r="P691" s="6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11">
        <f t="shared" si="62"/>
        <v>42711.957638888889</v>
      </c>
      <c r="T691" s="10">
        <f t="shared" si="63"/>
        <v>42675.41778935185</v>
      </c>
    </row>
    <row r="692" spans="1:20" ht="28.7" x14ac:dyDescent="0.5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5">
        <f t="shared" si="60"/>
        <v>0.1234</v>
      </c>
      <c r="P692" s="6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11">
        <f t="shared" si="62"/>
        <v>42622</v>
      </c>
      <c r="T692" s="10">
        <f t="shared" si="63"/>
        <v>42579.384733796294</v>
      </c>
    </row>
    <row r="693" spans="1:20" ht="43" x14ac:dyDescent="0.5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5">
        <f t="shared" si="60"/>
        <v>5.1999999999999998E-3</v>
      </c>
      <c r="P693" s="6">
        <f t="shared" si="61"/>
        <v>26</v>
      </c>
      <c r="Q693" t="str">
        <f t="shared" si="64"/>
        <v>technology</v>
      </c>
      <c r="R693" t="str">
        <f t="shared" si="65"/>
        <v>wearables</v>
      </c>
      <c r="S693" s="11">
        <f t="shared" si="62"/>
        <v>42185.778310185182</v>
      </c>
      <c r="T693" s="10">
        <f t="shared" si="63"/>
        <v>42157.778310185182</v>
      </c>
    </row>
    <row r="694" spans="1:20" ht="43" x14ac:dyDescent="0.5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5">
        <f t="shared" si="60"/>
        <v>6.5299999999999997E-2</v>
      </c>
      <c r="P694" s="6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11">
        <f t="shared" si="62"/>
        <v>42726.12572916667</v>
      </c>
      <c r="T694" s="10">
        <f t="shared" si="63"/>
        <v>42696.12572916667</v>
      </c>
    </row>
    <row r="695" spans="1:20" ht="28.7" x14ac:dyDescent="0.5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5">
        <f t="shared" si="60"/>
        <v>0.35338000000000003</v>
      </c>
      <c r="P695" s="6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11">
        <f t="shared" si="62"/>
        <v>42124.558182870373</v>
      </c>
      <c r="T695" s="10">
        <f t="shared" si="63"/>
        <v>42094.558182870373</v>
      </c>
    </row>
    <row r="696" spans="1:20" ht="43" x14ac:dyDescent="0.5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5">
        <f t="shared" si="60"/>
        <v>3.933333333333333E-3</v>
      </c>
      <c r="P696" s="6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11">
        <f t="shared" si="62"/>
        <v>42767.413877314815</v>
      </c>
      <c r="T696" s="10">
        <f t="shared" si="63"/>
        <v>42737.413877314815</v>
      </c>
    </row>
    <row r="697" spans="1:20" ht="43" x14ac:dyDescent="0.5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5">
        <f t="shared" si="60"/>
        <v>1.06E-2</v>
      </c>
      <c r="P697" s="6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11">
        <f t="shared" si="62"/>
        <v>41943.271064814813</v>
      </c>
      <c r="T697" s="10">
        <f t="shared" si="63"/>
        <v>41913.271064814813</v>
      </c>
    </row>
    <row r="698" spans="1:20" ht="28.7" x14ac:dyDescent="0.5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5">
        <f t="shared" si="60"/>
        <v>5.7142857142857145E-6</v>
      </c>
      <c r="P698" s="6">
        <f t="shared" si="61"/>
        <v>1</v>
      </c>
      <c r="Q698" t="str">
        <f t="shared" si="64"/>
        <v>technology</v>
      </c>
      <c r="R698" t="str">
        <f t="shared" si="65"/>
        <v>wearables</v>
      </c>
      <c r="S698" s="11">
        <f t="shared" si="62"/>
        <v>41845.677106481482</v>
      </c>
      <c r="T698" s="10">
        <f t="shared" si="63"/>
        <v>41815.677106481482</v>
      </c>
    </row>
    <row r="699" spans="1:20" ht="43" x14ac:dyDescent="0.5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5">
        <f t="shared" si="60"/>
        <v>0.46379999999999999</v>
      </c>
      <c r="P699" s="6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11">
        <f t="shared" si="62"/>
        <v>42403.273020833338</v>
      </c>
      <c r="T699" s="10">
        <f t="shared" si="63"/>
        <v>42388.273020833338</v>
      </c>
    </row>
    <row r="700" spans="1:20" ht="43" x14ac:dyDescent="0.5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5">
        <f t="shared" si="60"/>
        <v>0.15390000000000001</v>
      </c>
      <c r="P700" s="6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11">
        <f t="shared" si="62"/>
        <v>41899.833333333336</v>
      </c>
      <c r="T700" s="10">
        <f t="shared" si="63"/>
        <v>41866.681076388886</v>
      </c>
    </row>
    <row r="701" spans="1:20" ht="43" x14ac:dyDescent="0.5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5">
        <f t="shared" si="60"/>
        <v>0.824221076923077</v>
      </c>
      <c r="P701" s="6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11">
        <f t="shared" si="62"/>
        <v>41600.416666666664</v>
      </c>
      <c r="T701" s="10">
        <f t="shared" si="63"/>
        <v>41563.235509259262</v>
      </c>
    </row>
    <row r="702" spans="1:20" ht="43" x14ac:dyDescent="0.5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5">
        <f t="shared" si="60"/>
        <v>2.6866666666666667E-2</v>
      </c>
      <c r="P702" s="6">
        <f t="shared" si="61"/>
        <v>13</v>
      </c>
      <c r="Q702" t="str">
        <f t="shared" si="64"/>
        <v>technology</v>
      </c>
      <c r="R702" t="str">
        <f t="shared" si="65"/>
        <v>wearables</v>
      </c>
      <c r="S702" s="11">
        <f t="shared" si="62"/>
        <v>42745.438437500001</v>
      </c>
      <c r="T702" s="10">
        <f t="shared" si="63"/>
        <v>42715.438437500001</v>
      </c>
    </row>
    <row r="703" spans="1:20" ht="43" x14ac:dyDescent="0.5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5">
        <f t="shared" si="60"/>
        <v>0.26600000000000001</v>
      </c>
      <c r="P703" s="6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11">
        <f t="shared" si="62"/>
        <v>41843.412962962961</v>
      </c>
      <c r="T703" s="10">
        <f t="shared" si="63"/>
        <v>41813.412962962961</v>
      </c>
    </row>
    <row r="704" spans="1:20" ht="43" x14ac:dyDescent="0.5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5">
        <f t="shared" si="60"/>
        <v>0.30813400000000002</v>
      </c>
      <c r="P704" s="6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11">
        <f t="shared" si="62"/>
        <v>42698.518368055549</v>
      </c>
      <c r="T704" s="10">
        <f t="shared" si="63"/>
        <v>42668.476701388892</v>
      </c>
    </row>
    <row r="705" spans="1:20" ht="43" x14ac:dyDescent="0.5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5">
        <f t="shared" si="60"/>
        <v>5.5800000000000002E-2</v>
      </c>
      <c r="P705" s="6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11">
        <f t="shared" si="62"/>
        <v>42766.73055555555</v>
      </c>
      <c r="T705" s="10">
        <f t="shared" si="63"/>
        <v>42711.700798611113</v>
      </c>
    </row>
    <row r="706" spans="1:20" ht="43" x14ac:dyDescent="0.5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5">
        <f t="shared" ref="O706:O769" si="66">E706/D706</f>
        <v>8.7454545454545458E-3</v>
      </c>
      <c r="P706" s="6">
        <f t="shared" ref="P706:P769" si="67">E706/L706</f>
        <v>120.25</v>
      </c>
      <c r="Q706" t="str">
        <f t="shared" si="64"/>
        <v>technology</v>
      </c>
      <c r="R706" t="str">
        <f t="shared" si="65"/>
        <v>wearables</v>
      </c>
      <c r="S706" s="11">
        <f t="shared" ref="S706:S769" si="68">(((I706/60)/60)/24)+DATE(1970,1,1)+(-6/24)</f>
        <v>42785.942916666667</v>
      </c>
      <c r="T706" s="10">
        <f t="shared" ref="T706:T769" si="69">(((J706/60)/60)/24)+DATE(1970,1,1)+(-6/24)</f>
        <v>42725.942916666667</v>
      </c>
    </row>
    <row r="707" spans="1:20" ht="28.7" x14ac:dyDescent="0.5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5">
        <f t="shared" si="66"/>
        <v>9.7699999999999992E-3</v>
      </c>
      <c r="P707" s="6">
        <f t="shared" si="67"/>
        <v>195.4</v>
      </c>
      <c r="Q707" t="str">
        <f t="shared" ref="Q707:Q770" si="70">LEFT(N707,FIND("/",N707)-1)</f>
        <v>technology</v>
      </c>
      <c r="R707" t="str">
        <f t="shared" ref="R707:R770" si="71">RIGHT(N707, LEN(N707)-FIND("/", N707))</f>
        <v>wearables</v>
      </c>
      <c r="S707" s="11">
        <f t="shared" si="68"/>
        <v>42756.241643518515</v>
      </c>
      <c r="T707" s="10">
        <f t="shared" si="69"/>
        <v>42726.241643518515</v>
      </c>
    </row>
    <row r="708" spans="1:20" ht="43" x14ac:dyDescent="0.5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5">
        <f t="shared" si="66"/>
        <v>0</v>
      </c>
      <c r="P708" s="6" t="e">
        <f t="shared" si="67"/>
        <v>#DIV/0!</v>
      </c>
      <c r="Q708" t="str">
        <f t="shared" si="70"/>
        <v>technology</v>
      </c>
      <c r="R708" t="str">
        <f t="shared" si="71"/>
        <v>wearables</v>
      </c>
      <c r="S708" s="11">
        <f t="shared" si="68"/>
        <v>42718.527083333334</v>
      </c>
      <c r="T708" s="10">
        <f t="shared" si="69"/>
        <v>42676.745173611111</v>
      </c>
    </row>
    <row r="709" spans="1:20" ht="43" x14ac:dyDescent="0.5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5">
        <f t="shared" si="66"/>
        <v>0.78927352941176465</v>
      </c>
      <c r="P709" s="6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11">
        <f t="shared" si="68"/>
        <v>42736.413506944446</v>
      </c>
      <c r="T709" s="10">
        <f t="shared" si="69"/>
        <v>42696.413506944446</v>
      </c>
    </row>
    <row r="710" spans="1:20" ht="43" x14ac:dyDescent="0.5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5">
        <f t="shared" si="66"/>
        <v>0.22092500000000001</v>
      </c>
      <c r="P710" s="6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11">
        <f t="shared" si="68"/>
        <v>41895.331018518518</v>
      </c>
      <c r="T710" s="10">
        <f t="shared" si="69"/>
        <v>41835.331018518518</v>
      </c>
    </row>
    <row r="711" spans="1:20" ht="28.7" x14ac:dyDescent="0.5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5">
        <f t="shared" si="66"/>
        <v>4.0666666666666663E-3</v>
      </c>
      <c r="P711" s="6">
        <f t="shared" si="67"/>
        <v>30.5</v>
      </c>
      <c r="Q711" t="str">
        <f t="shared" si="70"/>
        <v>technology</v>
      </c>
      <c r="R711" t="str">
        <f t="shared" si="71"/>
        <v>wearables</v>
      </c>
      <c r="S711" s="11">
        <f t="shared" si="68"/>
        <v>41977.791192129633</v>
      </c>
      <c r="T711" s="10">
        <f t="shared" si="69"/>
        <v>41947.791192129633</v>
      </c>
    </row>
    <row r="712" spans="1:20" ht="28.7" x14ac:dyDescent="0.5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5">
        <f t="shared" si="66"/>
        <v>0</v>
      </c>
      <c r="P712" s="6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11">
        <f t="shared" si="68"/>
        <v>41870.780555555553</v>
      </c>
      <c r="T712" s="10">
        <f t="shared" si="69"/>
        <v>41837.734976851854</v>
      </c>
    </row>
    <row r="713" spans="1:20" ht="43" x14ac:dyDescent="0.5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5">
        <f t="shared" si="66"/>
        <v>0.33790999999999999</v>
      </c>
      <c r="P713" s="6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11">
        <f t="shared" si="68"/>
        <v>42718.250787037032</v>
      </c>
      <c r="T713" s="10">
        <f t="shared" si="69"/>
        <v>42678.209120370375</v>
      </c>
    </row>
    <row r="714" spans="1:20" ht="43" x14ac:dyDescent="0.5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5">
        <f t="shared" si="66"/>
        <v>2.1649484536082476E-3</v>
      </c>
      <c r="P714" s="6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1">
        <f t="shared" si="68"/>
        <v>42414.430925925932</v>
      </c>
      <c r="T714" s="10">
        <f t="shared" si="69"/>
        <v>42384.430925925932</v>
      </c>
    </row>
    <row r="715" spans="1:20" ht="43" x14ac:dyDescent="0.5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5">
        <f t="shared" si="66"/>
        <v>7.9600000000000001E-3</v>
      </c>
      <c r="P715" s="6">
        <f t="shared" si="67"/>
        <v>199</v>
      </c>
      <c r="Q715" t="str">
        <f t="shared" si="70"/>
        <v>technology</v>
      </c>
      <c r="R715" t="str">
        <f t="shared" si="71"/>
        <v>wearables</v>
      </c>
      <c r="S715" s="11">
        <f t="shared" si="68"/>
        <v>42526.279305555552</v>
      </c>
      <c r="T715" s="10">
        <f t="shared" si="69"/>
        <v>42496.279305555552</v>
      </c>
    </row>
    <row r="716" spans="1:20" ht="43" x14ac:dyDescent="0.5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5">
        <f t="shared" si="66"/>
        <v>0.14993333333333334</v>
      </c>
      <c r="P716" s="6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11">
        <f t="shared" si="68"/>
        <v>42794.537986111114</v>
      </c>
      <c r="T716" s="10">
        <f t="shared" si="69"/>
        <v>42734.537986111114</v>
      </c>
    </row>
    <row r="717" spans="1:20" ht="43" x14ac:dyDescent="0.5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5">
        <f t="shared" si="66"/>
        <v>5.0509090909090906E-2</v>
      </c>
      <c r="P717" s="6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1">
        <f t="shared" si="68"/>
        <v>42312.882407407407</v>
      </c>
      <c r="T717" s="10">
        <f t="shared" si="69"/>
        <v>42272.840740740736</v>
      </c>
    </row>
    <row r="718" spans="1:20" ht="43" x14ac:dyDescent="0.5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5">
        <f t="shared" si="66"/>
        <v>0.10214285714285715</v>
      </c>
      <c r="P718" s="6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11">
        <f t="shared" si="68"/>
        <v>41973.75</v>
      </c>
      <c r="T718" s="10">
        <f t="shared" si="69"/>
        <v>41940.408645833333</v>
      </c>
    </row>
    <row r="719" spans="1:20" x14ac:dyDescent="0.5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5">
        <f t="shared" si="66"/>
        <v>3.0500000000000002E-3</v>
      </c>
      <c r="P719" s="6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1">
        <f t="shared" si="68"/>
        <v>41887.604189814818</v>
      </c>
      <c r="T719" s="10">
        <f t="shared" si="69"/>
        <v>41857.604189814818</v>
      </c>
    </row>
    <row r="720" spans="1:20" ht="43" x14ac:dyDescent="0.5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5">
        <f t="shared" si="66"/>
        <v>7.4999999999999997E-3</v>
      </c>
      <c r="P720" s="6">
        <f t="shared" si="67"/>
        <v>22.5</v>
      </c>
      <c r="Q720" t="str">
        <f t="shared" si="70"/>
        <v>technology</v>
      </c>
      <c r="R720" t="str">
        <f t="shared" si="71"/>
        <v>wearables</v>
      </c>
      <c r="S720" s="11">
        <f t="shared" si="68"/>
        <v>42783.999305555553</v>
      </c>
      <c r="T720" s="10">
        <f t="shared" si="69"/>
        <v>42752.595451388886</v>
      </c>
    </row>
    <row r="721" spans="1:20" ht="43" x14ac:dyDescent="0.5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5">
        <f t="shared" si="66"/>
        <v>1.2933333333333333E-2</v>
      </c>
      <c r="P721" s="6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1">
        <f t="shared" si="68"/>
        <v>42422.790231481486</v>
      </c>
      <c r="T721" s="10">
        <f t="shared" si="69"/>
        <v>42408.790231481486</v>
      </c>
    </row>
    <row r="722" spans="1:20" ht="43" x14ac:dyDescent="0.5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5">
        <f t="shared" si="66"/>
        <v>1.4394736842105262</v>
      </c>
      <c r="P722" s="6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11">
        <f t="shared" si="68"/>
        <v>40937.399201388893</v>
      </c>
      <c r="T722" s="10">
        <f t="shared" si="69"/>
        <v>40909.399201388893</v>
      </c>
    </row>
    <row r="723" spans="1:20" ht="57.35" x14ac:dyDescent="0.5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5">
        <f t="shared" si="66"/>
        <v>1.2210975609756098</v>
      </c>
      <c r="P723" s="6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11">
        <f t="shared" si="68"/>
        <v>41852.321840277778</v>
      </c>
      <c r="T723" s="10">
        <f t="shared" si="69"/>
        <v>41807.321840277778</v>
      </c>
    </row>
    <row r="724" spans="1:20" ht="43" x14ac:dyDescent="0.5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5">
        <f t="shared" si="66"/>
        <v>1.3202400000000001</v>
      </c>
      <c r="P724" s="6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11">
        <f t="shared" si="68"/>
        <v>41007.51363425926</v>
      </c>
      <c r="T724" s="10">
        <f t="shared" si="69"/>
        <v>40977.555300925924</v>
      </c>
    </row>
    <row r="725" spans="1:20" ht="28.7" x14ac:dyDescent="0.5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5">
        <f t="shared" si="66"/>
        <v>1.0938000000000001</v>
      </c>
      <c r="P725" s="6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1">
        <f t="shared" si="68"/>
        <v>42214.915972222225</v>
      </c>
      <c r="T725" s="10">
        <f t="shared" si="69"/>
        <v>42184.566539351858</v>
      </c>
    </row>
    <row r="726" spans="1:20" ht="43" x14ac:dyDescent="0.5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5">
        <f t="shared" si="66"/>
        <v>1.0547157142857144</v>
      </c>
      <c r="P726" s="6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11">
        <f t="shared" si="68"/>
        <v>40724.388460648144</v>
      </c>
      <c r="T726" s="10">
        <f t="shared" si="69"/>
        <v>40694.388460648144</v>
      </c>
    </row>
    <row r="727" spans="1:20" ht="43" x14ac:dyDescent="0.5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5">
        <f t="shared" si="66"/>
        <v>1.0035000000000001</v>
      </c>
      <c r="P727" s="6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11">
        <f t="shared" si="68"/>
        <v>42351.376296296294</v>
      </c>
      <c r="T727" s="10">
        <f t="shared" si="69"/>
        <v>42321.376296296294</v>
      </c>
    </row>
    <row r="728" spans="1:20" ht="43" x14ac:dyDescent="0.5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5">
        <f t="shared" si="66"/>
        <v>1.014</v>
      </c>
      <c r="P728" s="6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11">
        <f t="shared" si="68"/>
        <v>41375.792673611111</v>
      </c>
      <c r="T728" s="10">
        <f t="shared" si="69"/>
        <v>41345.792673611111</v>
      </c>
    </row>
    <row r="729" spans="1:20" ht="43" x14ac:dyDescent="0.5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5">
        <f t="shared" si="66"/>
        <v>1.5551428571428572</v>
      </c>
      <c r="P729" s="6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11">
        <f t="shared" si="68"/>
        <v>41288.638888888891</v>
      </c>
      <c r="T729" s="10">
        <f t="shared" si="69"/>
        <v>41246.770243055551</v>
      </c>
    </row>
    <row r="730" spans="1:20" ht="43" x14ac:dyDescent="0.5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5">
        <f t="shared" si="66"/>
        <v>1.05566</v>
      </c>
      <c r="P730" s="6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11">
        <f t="shared" si="68"/>
        <v>40776.587465277778</v>
      </c>
      <c r="T730" s="10">
        <f t="shared" si="69"/>
        <v>40731.587465277778</v>
      </c>
    </row>
    <row r="731" spans="1:20" ht="43" x14ac:dyDescent="0.5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5">
        <f t="shared" si="66"/>
        <v>1.3065</v>
      </c>
      <c r="P731" s="6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1">
        <f t="shared" si="68"/>
        <v>41170.935891203706</v>
      </c>
      <c r="T731" s="10">
        <f t="shared" si="69"/>
        <v>41110.935891203706</v>
      </c>
    </row>
    <row r="732" spans="1:20" ht="28.7" x14ac:dyDescent="0.5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5">
        <f t="shared" si="66"/>
        <v>1.3219000000000001</v>
      </c>
      <c r="P732" s="6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11">
        <f t="shared" si="68"/>
        <v>40884.495266203703</v>
      </c>
      <c r="T732" s="10">
        <f t="shared" si="69"/>
        <v>40854.495266203703</v>
      </c>
    </row>
    <row r="733" spans="1:20" ht="43" x14ac:dyDescent="0.5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5">
        <f t="shared" si="66"/>
        <v>1.26</v>
      </c>
      <c r="P733" s="6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11">
        <f t="shared" si="68"/>
        <v>40930</v>
      </c>
      <c r="T733" s="10">
        <f t="shared" si="69"/>
        <v>40879.545682870368</v>
      </c>
    </row>
    <row r="734" spans="1:20" ht="43" x14ac:dyDescent="0.5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5">
        <f t="shared" si="66"/>
        <v>1.6</v>
      </c>
      <c r="P734" s="6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11">
        <f t="shared" si="68"/>
        <v>41546.174317129626</v>
      </c>
      <c r="T734" s="10">
        <f t="shared" si="69"/>
        <v>41486.174317129626</v>
      </c>
    </row>
    <row r="735" spans="1:20" ht="57.35" x14ac:dyDescent="0.5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5">
        <f t="shared" si="66"/>
        <v>1.2048000000000001</v>
      </c>
      <c r="P735" s="6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11">
        <f t="shared" si="68"/>
        <v>41628.170046296298</v>
      </c>
      <c r="T735" s="10">
        <f t="shared" si="69"/>
        <v>41598.170046296298</v>
      </c>
    </row>
    <row r="736" spans="1:20" ht="28.7" x14ac:dyDescent="0.5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5">
        <f t="shared" si="66"/>
        <v>1.2552941176470589</v>
      </c>
      <c r="P736" s="6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11">
        <f t="shared" si="68"/>
        <v>42132.958333333328</v>
      </c>
      <c r="T736" s="10">
        <f t="shared" si="69"/>
        <v>42101.914583333331</v>
      </c>
    </row>
    <row r="737" spans="1:20" ht="43" x14ac:dyDescent="0.5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5">
        <f t="shared" si="66"/>
        <v>1.1440638297872341</v>
      </c>
      <c r="P737" s="6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11">
        <f t="shared" si="68"/>
        <v>41976.777083333334</v>
      </c>
      <c r="T737" s="10">
        <f t="shared" si="69"/>
        <v>41945.779467592591</v>
      </c>
    </row>
    <row r="738" spans="1:20" ht="43" x14ac:dyDescent="0.5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5">
        <f t="shared" si="66"/>
        <v>3.151388888888889</v>
      </c>
      <c r="P738" s="6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11">
        <f t="shared" si="68"/>
        <v>41598.957638888889</v>
      </c>
      <c r="T738" s="10">
        <f t="shared" si="69"/>
        <v>41579.484259259261</v>
      </c>
    </row>
    <row r="739" spans="1:20" ht="43" x14ac:dyDescent="0.5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5">
        <f t="shared" si="66"/>
        <v>1.224</v>
      </c>
      <c r="P739" s="6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11">
        <f t="shared" si="68"/>
        <v>41684.583333333336</v>
      </c>
      <c r="T739" s="10">
        <f t="shared" si="69"/>
        <v>41667.025312500002</v>
      </c>
    </row>
    <row r="740" spans="1:20" ht="28.7" x14ac:dyDescent="0.5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5">
        <f t="shared" si="66"/>
        <v>1.0673333333333332</v>
      </c>
      <c r="P740" s="6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11">
        <f t="shared" si="68"/>
        <v>41973.957638888889</v>
      </c>
      <c r="T740" s="10">
        <f t="shared" si="69"/>
        <v>41943.354097222218</v>
      </c>
    </row>
    <row r="741" spans="1:20" ht="43" x14ac:dyDescent="0.5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5">
        <f t="shared" si="66"/>
        <v>1.5833333333333333</v>
      </c>
      <c r="P741" s="6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11">
        <f t="shared" si="68"/>
        <v>41862.252650462964</v>
      </c>
      <c r="T741" s="10">
        <f t="shared" si="69"/>
        <v>41829.252650462964</v>
      </c>
    </row>
    <row r="742" spans="1:20" ht="43" x14ac:dyDescent="0.5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5">
        <f t="shared" si="66"/>
        <v>1.0740000000000001</v>
      </c>
      <c r="P742" s="6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11">
        <f t="shared" si="68"/>
        <v>42175.896782407406</v>
      </c>
      <c r="T742" s="10">
        <f t="shared" si="69"/>
        <v>42161.896782407406</v>
      </c>
    </row>
    <row r="743" spans="1:20" ht="28.7" x14ac:dyDescent="0.5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5">
        <f t="shared" si="66"/>
        <v>1.0226</v>
      </c>
      <c r="P743" s="6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11">
        <f t="shared" si="68"/>
        <v>41436.398217592592</v>
      </c>
      <c r="T743" s="10">
        <f t="shared" si="69"/>
        <v>41401.398217592592</v>
      </c>
    </row>
    <row r="744" spans="1:20" ht="43" x14ac:dyDescent="0.5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5">
        <f t="shared" si="66"/>
        <v>1.1071428571428572</v>
      </c>
      <c r="P744" s="6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11">
        <f t="shared" si="68"/>
        <v>41719.626296296294</v>
      </c>
      <c r="T744" s="10">
        <f t="shared" si="69"/>
        <v>41689.667962962965</v>
      </c>
    </row>
    <row r="745" spans="1:20" ht="43" x14ac:dyDescent="0.5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5">
        <f t="shared" si="66"/>
        <v>1.48</v>
      </c>
      <c r="P745" s="6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11">
        <f t="shared" si="68"/>
        <v>41015.625</v>
      </c>
      <c r="T745" s="10">
        <f t="shared" si="69"/>
        <v>40990.459317129629</v>
      </c>
    </row>
    <row r="746" spans="1:20" ht="28.7" x14ac:dyDescent="0.5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5">
        <f t="shared" si="66"/>
        <v>1.0232000000000001</v>
      </c>
      <c r="P746" s="6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11">
        <f t="shared" si="68"/>
        <v>41256.70721064815</v>
      </c>
      <c r="T746" s="10">
        <f t="shared" si="69"/>
        <v>41226.70721064815</v>
      </c>
    </row>
    <row r="747" spans="1:20" ht="43" x14ac:dyDescent="0.5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5">
        <f t="shared" si="66"/>
        <v>1.7909909909909909</v>
      </c>
      <c r="P747" s="6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11">
        <f t="shared" si="68"/>
        <v>41397.322280092594</v>
      </c>
      <c r="T747" s="10">
        <f t="shared" si="69"/>
        <v>41367.322280092594</v>
      </c>
    </row>
    <row r="748" spans="1:20" x14ac:dyDescent="0.5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5">
        <f t="shared" si="66"/>
        <v>1.1108135252761968</v>
      </c>
      <c r="P748" s="6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11">
        <f t="shared" si="68"/>
        <v>41174.915972222225</v>
      </c>
      <c r="T748" s="10">
        <f t="shared" si="69"/>
        <v>41156.792928240742</v>
      </c>
    </row>
    <row r="749" spans="1:20" ht="43" x14ac:dyDescent="0.5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5">
        <f t="shared" si="66"/>
        <v>1.0004285714285714</v>
      </c>
      <c r="P749" s="6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11">
        <f t="shared" si="68"/>
        <v>42019.204166666663</v>
      </c>
      <c r="T749" s="10">
        <f t="shared" si="69"/>
        <v>41988.298831018517</v>
      </c>
    </row>
    <row r="750" spans="1:20" ht="43" x14ac:dyDescent="0.5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5">
        <f t="shared" si="66"/>
        <v>1.0024999999999999</v>
      </c>
      <c r="P750" s="6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11">
        <f t="shared" si="68"/>
        <v>41861.596828703703</v>
      </c>
      <c r="T750" s="10">
        <f t="shared" si="69"/>
        <v>41831.596828703703</v>
      </c>
    </row>
    <row r="751" spans="1:20" ht="43" x14ac:dyDescent="0.5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5">
        <f t="shared" si="66"/>
        <v>1.0556000000000001</v>
      </c>
      <c r="P751" s="6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11">
        <f t="shared" si="68"/>
        <v>42763.69131944445</v>
      </c>
      <c r="T751" s="10">
        <f t="shared" si="69"/>
        <v>42733.69131944445</v>
      </c>
    </row>
    <row r="752" spans="1:20" ht="43" x14ac:dyDescent="0.5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5">
        <f t="shared" si="66"/>
        <v>1.0258775877587758</v>
      </c>
      <c r="P752" s="6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11">
        <f t="shared" si="68"/>
        <v>41329.628148148149</v>
      </c>
      <c r="T752" s="10">
        <f t="shared" si="69"/>
        <v>41299.628148148149</v>
      </c>
    </row>
    <row r="753" spans="1:20" ht="43" x14ac:dyDescent="0.5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5">
        <f t="shared" si="66"/>
        <v>1.1850000000000001</v>
      </c>
      <c r="P753" s="6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11">
        <f t="shared" si="68"/>
        <v>40759.380497685182</v>
      </c>
      <c r="T753" s="10">
        <f t="shared" si="69"/>
        <v>40713.380497685182</v>
      </c>
    </row>
    <row r="754" spans="1:20" ht="43" x14ac:dyDescent="0.5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5">
        <f t="shared" si="66"/>
        <v>1.117</v>
      </c>
      <c r="P754" s="6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11">
        <f t="shared" si="68"/>
        <v>42659.208333333328</v>
      </c>
      <c r="T754" s="10">
        <f t="shared" si="69"/>
        <v>42639.171493055561</v>
      </c>
    </row>
    <row r="755" spans="1:20" ht="43" x14ac:dyDescent="0.5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5">
        <f t="shared" si="66"/>
        <v>1.28</v>
      </c>
      <c r="P755" s="6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11">
        <f t="shared" si="68"/>
        <v>42049.340173611112</v>
      </c>
      <c r="T755" s="10">
        <f t="shared" si="69"/>
        <v>42019.340173611112</v>
      </c>
    </row>
    <row r="756" spans="1:20" ht="43" x14ac:dyDescent="0.5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5">
        <f t="shared" si="66"/>
        <v>1.0375000000000001</v>
      </c>
      <c r="P756" s="6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11">
        <f t="shared" si="68"/>
        <v>41279.499085648145</v>
      </c>
      <c r="T756" s="10">
        <f t="shared" si="69"/>
        <v>41249.499085648145</v>
      </c>
    </row>
    <row r="757" spans="1:20" ht="43" x14ac:dyDescent="0.5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5">
        <f t="shared" si="66"/>
        <v>1.0190760000000001</v>
      </c>
      <c r="P757" s="6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11">
        <f t="shared" si="68"/>
        <v>41413.77847222222</v>
      </c>
      <c r="T757" s="10">
        <f t="shared" si="69"/>
        <v>41383.355057870373</v>
      </c>
    </row>
    <row r="758" spans="1:20" ht="43" x14ac:dyDescent="0.5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5">
        <f t="shared" si="66"/>
        <v>1.177142857142857</v>
      </c>
      <c r="P758" s="6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11">
        <f t="shared" si="68"/>
        <v>40651.475219907406</v>
      </c>
      <c r="T758" s="10">
        <f t="shared" si="69"/>
        <v>40590.516886574071</v>
      </c>
    </row>
    <row r="759" spans="1:20" ht="43" x14ac:dyDescent="0.5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5">
        <f t="shared" si="66"/>
        <v>2.38</v>
      </c>
      <c r="P759" s="6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11">
        <f t="shared" si="68"/>
        <v>41248.804560185185</v>
      </c>
      <c r="T759" s="10">
        <f t="shared" si="69"/>
        <v>41234.804560185185</v>
      </c>
    </row>
    <row r="760" spans="1:20" ht="28.7" x14ac:dyDescent="0.5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5">
        <f t="shared" si="66"/>
        <v>1.02</v>
      </c>
      <c r="P760" s="6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11">
        <f t="shared" si="68"/>
        <v>40459.586435185185</v>
      </c>
      <c r="T760" s="10">
        <f t="shared" si="69"/>
        <v>40429.586435185185</v>
      </c>
    </row>
    <row r="761" spans="1:20" ht="43" x14ac:dyDescent="0.5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5">
        <f t="shared" si="66"/>
        <v>1.0192000000000001</v>
      </c>
      <c r="P761" s="6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11">
        <f t="shared" si="68"/>
        <v>41829.080312500002</v>
      </c>
      <c r="T761" s="10">
        <f t="shared" si="69"/>
        <v>41789.080312500002</v>
      </c>
    </row>
    <row r="762" spans="1:20" ht="43" x14ac:dyDescent="0.5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5">
        <f t="shared" si="66"/>
        <v>0</v>
      </c>
      <c r="P762" s="6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11">
        <f t="shared" si="68"/>
        <v>42700.555706018517</v>
      </c>
      <c r="T762" s="10">
        <f t="shared" si="69"/>
        <v>42670.514039351852</v>
      </c>
    </row>
    <row r="763" spans="1:20" ht="43" x14ac:dyDescent="0.5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5">
        <f t="shared" si="66"/>
        <v>4.7E-2</v>
      </c>
      <c r="P763" s="6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11">
        <f t="shared" si="68"/>
        <v>41672.501458333332</v>
      </c>
      <c r="T763" s="10">
        <f t="shared" si="69"/>
        <v>41642.501458333332</v>
      </c>
    </row>
    <row r="764" spans="1:20" ht="43" x14ac:dyDescent="0.5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5">
        <f t="shared" si="66"/>
        <v>0</v>
      </c>
      <c r="P764" s="6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11">
        <f t="shared" si="68"/>
        <v>42708</v>
      </c>
      <c r="T764" s="10">
        <f t="shared" si="69"/>
        <v>42690.608449074076</v>
      </c>
    </row>
    <row r="765" spans="1:20" ht="43" x14ac:dyDescent="0.5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5">
        <f t="shared" si="66"/>
        <v>1.1655011655011655E-3</v>
      </c>
      <c r="P765" s="6">
        <f t="shared" si="67"/>
        <v>5</v>
      </c>
      <c r="Q765" t="str">
        <f t="shared" si="70"/>
        <v>publishing</v>
      </c>
      <c r="R765" t="str">
        <f t="shared" si="71"/>
        <v>fiction</v>
      </c>
      <c r="S765" s="11">
        <f t="shared" si="68"/>
        <v>41501.196851851848</v>
      </c>
      <c r="T765" s="10">
        <f t="shared" si="69"/>
        <v>41471.196851851848</v>
      </c>
    </row>
    <row r="766" spans="1:20" ht="43" x14ac:dyDescent="0.5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5">
        <f t="shared" si="66"/>
        <v>0</v>
      </c>
      <c r="P766" s="6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11">
        <f t="shared" si="68"/>
        <v>42256.923159722224</v>
      </c>
      <c r="T766" s="10">
        <f t="shared" si="69"/>
        <v>42226.923159722224</v>
      </c>
    </row>
    <row r="767" spans="1:20" ht="43" x14ac:dyDescent="0.5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5">
        <f t="shared" si="66"/>
        <v>0.36014285714285715</v>
      </c>
      <c r="P767" s="6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11">
        <f t="shared" si="68"/>
        <v>41931.292638888888</v>
      </c>
      <c r="T767" s="10">
        <f t="shared" si="69"/>
        <v>41901.292638888888</v>
      </c>
    </row>
    <row r="768" spans="1:20" ht="43" x14ac:dyDescent="0.5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5">
        <f t="shared" si="66"/>
        <v>0</v>
      </c>
      <c r="P768" s="6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11">
        <f t="shared" si="68"/>
        <v>42051.533368055556</v>
      </c>
      <c r="T768" s="10">
        <f t="shared" si="69"/>
        <v>42021.533368055556</v>
      </c>
    </row>
    <row r="769" spans="1:20" ht="57.35" x14ac:dyDescent="0.5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5">
        <f t="shared" si="66"/>
        <v>3.5400000000000001E-2</v>
      </c>
      <c r="P769" s="6">
        <f t="shared" si="67"/>
        <v>59</v>
      </c>
      <c r="Q769" t="str">
        <f t="shared" si="70"/>
        <v>publishing</v>
      </c>
      <c r="R769" t="str">
        <f t="shared" si="71"/>
        <v>fiction</v>
      </c>
      <c r="S769" s="11">
        <f t="shared" si="68"/>
        <v>42144.893634259264</v>
      </c>
      <c r="T769" s="10">
        <f t="shared" si="69"/>
        <v>42114.893634259264</v>
      </c>
    </row>
    <row r="770" spans="1:20" ht="43" x14ac:dyDescent="0.5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5">
        <f t="shared" ref="O770:O833" si="72">E770/D770</f>
        <v>0</v>
      </c>
      <c r="P770" s="6" t="e">
        <f t="shared" ref="P770:P833" si="73">E770/L770</f>
        <v>#DIV/0!</v>
      </c>
      <c r="Q770" t="str">
        <f t="shared" si="70"/>
        <v>publishing</v>
      </c>
      <c r="R770" t="str">
        <f t="shared" si="71"/>
        <v>fiction</v>
      </c>
      <c r="S770" s="11">
        <f t="shared" ref="S770:S833" si="74">(((I770/60)/60)/24)+DATE(1970,1,1)+(-6/24)</f>
        <v>41623.957060185188</v>
      </c>
      <c r="T770" s="10">
        <f t="shared" ref="T770:T833" si="75">(((J770/60)/60)/24)+DATE(1970,1,1)+(-6/24)</f>
        <v>41593.957060185188</v>
      </c>
    </row>
    <row r="771" spans="1:20" ht="43" x14ac:dyDescent="0.5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5">
        <f t="shared" si="72"/>
        <v>0.41399999999999998</v>
      </c>
      <c r="P771" s="6">
        <f t="shared" si="73"/>
        <v>31.846153846153847</v>
      </c>
      <c r="Q771" t="str">
        <f t="shared" ref="Q771:Q834" si="76">LEFT(N771,FIND("/",N771)-1)</f>
        <v>publishing</v>
      </c>
      <c r="R771" t="str">
        <f t="shared" ref="R771:R834" si="77">RIGHT(N771, LEN(N771)-FIND("/", N771))</f>
        <v>fiction</v>
      </c>
      <c r="S771" s="11">
        <f t="shared" si="74"/>
        <v>41634.746458333335</v>
      </c>
      <c r="T771" s="10">
        <f t="shared" si="75"/>
        <v>41604.746458333335</v>
      </c>
    </row>
    <row r="772" spans="1:20" ht="43" x14ac:dyDescent="0.5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5">
        <f t="shared" si="72"/>
        <v>0</v>
      </c>
      <c r="P772" s="6" t="e">
        <f t="shared" si="73"/>
        <v>#DIV/0!</v>
      </c>
      <c r="Q772" t="str">
        <f t="shared" si="76"/>
        <v>publishing</v>
      </c>
      <c r="R772" t="str">
        <f t="shared" si="77"/>
        <v>fiction</v>
      </c>
      <c r="S772" s="11">
        <f t="shared" si="74"/>
        <v>41329.749641203707</v>
      </c>
      <c r="T772" s="10">
        <f t="shared" si="75"/>
        <v>41289.749641203707</v>
      </c>
    </row>
    <row r="773" spans="1:20" ht="43" x14ac:dyDescent="0.5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5">
        <f t="shared" si="72"/>
        <v>2.631578947368421E-4</v>
      </c>
      <c r="P773" s="6">
        <f t="shared" si="73"/>
        <v>10</v>
      </c>
      <c r="Q773" t="str">
        <f t="shared" si="76"/>
        <v>publishing</v>
      </c>
      <c r="R773" t="str">
        <f t="shared" si="77"/>
        <v>fiction</v>
      </c>
      <c r="S773" s="11">
        <f t="shared" si="74"/>
        <v>42399.574097222227</v>
      </c>
      <c r="T773" s="10">
        <f t="shared" si="75"/>
        <v>42349.574097222227</v>
      </c>
    </row>
    <row r="774" spans="1:20" ht="57.35" x14ac:dyDescent="0.5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5">
        <f t="shared" si="72"/>
        <v>3.3333333333333333E-2</v>
      </c>
      <c r="P774" s="6">
        <f t="shared" si="73"/>
        <v>50</v>
      </c>
      <c r="Q774" t="str">
        <f t="shared" si="76"/>
        <v>publishing</v>
      </c>
      <c r="R774" t="str">
        <f t="shared" si="77"/>
        <v>fiction</v>
      </c>
      <c r="S774" s="11">
        <f t="shared" si="74"/>
        <v>40117.915972222225</v>
      </c>
      <c r="T774" s="10">
        <f t="shared" si="75"/>
        <v>40067.806932870371</v>
      </c>
    </row>
    <row r="775" spans="1:20" ht="43" x14ac:dyDescent="0.5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5">
        <f t="shared" si="72"/>
        <v>8.5129023676509714E-3</v>
      </c>
      <c r="P775" s="6">
        <f t="shared" si="73"/>
        <v>16</v>
      </c>
      <c r="Q775" t="str">
        <f t="shared" si="76"/>
        <v>publishing</v>
      </c>
      <c r="R775" t="str">
        <f t="shared" si="77"/>
        <v>fiction</v>
      </c>
      <c r="S775" s="11">
        <f t="shared" si="74"/>
        <v>42134.709027777775</v>
      </c>
      <c r="T775" s="10">
        <f t="shared" si="75"/>
        <v>42100.485937499994</v>
      </c>
    </row>
    <row r="776" spans="1:20" ht="43" x14ac:dyDescent="0.5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5">
        <f t="shared" si="72"/>
        <v>0.70199999999999996</v>
      </c>
      <c r="P776" s="6">
        <f t="shared" si="73"/>
        <v>39</v>
      </c>
      <c r="Q776" t="str">
        <f t="shared" si="76"/>
        <v>publishing</v>
      </c>
      <c r="R776" t="str">
        <f t="shared" si="77"/>
        <v>fiction</v>
      </c>
      <c r="S776" s="11">
        <f t="shared" si="74"/>
        <v>41693.530300925922</v>
      </c>
      <c r="T776" s="10">
        <f t="shared" si="75"/>
        <v>41663.530300925922</v>
      </c>
    </row>
    <row r="777" spans="1:20" ht="43" x14ac:dyDescent="0.5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5">
        <f t="shared" si="72"/>
        <v>1.7000000000000001E-2</v>
      </c>
      <c r="P777" s="6">
        <f t="shared" si="73"/>
        <v>34</v>
      </c>
      <c r="Q777" t="str">
        <f t="shared" si="76"/>
        <v>publishing</v>
      </c>
      <c r="R777" t="str">
        <f t="shared" si="77"/>
        <v>fiction</v>
      </c>
      <c r="S777" s="11">
        <f t="shared" si="74"/>
        <v>40892.810127314813</v>
      </c>
      <c r="T777" s="10">
        <f t="shared" si="75"/>
        <v>40862.810127314813</v>
      </c>
    </row>
    <row r="778" spans="1:20" ht="43" x14ac:dyDescent="0.5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5">
        <f t="shared" si="72"/>
        <v>0.51400000000000001</v>
      </c>
      <c r="P778" s="6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11">
        <f t="shared" si="74"/>
        <v>42287.958333333328</v>
      </c>
      <c r="T778" s="10">
        <f t="shared" si="75"/>
        <v>42250.435706018514</v>
      </c>
    </row>
    <row r="779" spans="1:20" ht="43" x14ac:dyDescent="0.5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5">
        <f t="shared" si="72"/>
        <v>7.0000000000000001E-3</v>
      </c>
      <c r="P779" s="6">
        <f t="shared" si="73"/>
        <v>7</v>
      </c>
      <c r="Q779" t="str">
        <f t="shared" si="76"/>
        <v>publishing</v>
      </c>
      <c r="R779" t="str">
        <f t="shared" si="77"/>
        <v>fiction</v>
      </c>
      <c r="S779" s="11">
        <f t="shared" si="74"/>
        <v>41486.731215277774</v>
      </c>
      <c r="T779" s="10">
        <f t="shared" si="75"/>
        <v>41456.731215277774</v>
      </c>
    </row>
    <row r="780" spans="1:20" ht="43" x14ac:dyDescent="0.5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5">
        <f t="shared" si="72"/>
        <v>4.0000000000000001E-3</v>
      </c>
      <c r="P780" s="6">
        <f t="shared" si="73"/>
        <v>2</v>
      </c>
      <c r="Q780" t="str">
        <f t="shared" si="76"/>
        <v>publishing</v>
      </c>
      <c r="R780" t="str">
        <f t="shared" si="77"/>
        <v>fiction</v>
      </c>
      <c r="S780" s="11">
        <f t="shared" si="74"/>
        <v>41759.452314814815</v>
      </c>
      <c r="T780" s="10">
        <f t="shared" si="75"/>
        <v>41729.452314814815</v>
      </c>
    </row>
    <row r="781" spans="1:20" ht="43" x14ac:dyDescent="0.5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5">
        <f t="shared" si="72"/>
        <v>2.6666666666666668E-2</v>
      </c>
      <c r="P781" s="6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11">
        <f t="shared" si="74"/>
        <v>40465.916666666664</v>
      </c>
      <c r="T781" s="10">
        <f t="shared" si="75"/>
        <v>40436.43408564815</v>
      </c>
    </row>
    <row r="782" spans="1:20" ht="28.7" x14ac:dyDescent="0.5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5">
        <f t="shared" si="72"/>
        <v>1.04</v>
      </c>
      <c r="P782" s="6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11">
        <f t="shared" si="74"/>
        <v>40666.423900462964</v>
      </c>
      <c r="T782" s="10">
        <f t="shared" si="75"/>
        <v>40636.423900462964</v>
      </c>
    </row>
    <row r="783" spans="1:20" ht="43" x14ac:dyDescent="0.5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5">
        <f t="shared" si="72"/>
        <v>1.3315375</v>
      </c>
      <c r="P783" s="6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11">
        <f t="shared" si="74"/>
        <v>41432.750856481485</v>
      </c>
      <c r="T783" s="10">
        <f t="shared" si="75"/>
        <v>41402.750856481485</v>
      </c>
    </row>
    <row r="784" spans="1:20" ht="43" x14ac:dyDescent="0.5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5">
        <f t="shared" si="72"/>
        <v>1</v>
      </c>
      <c r="P784" s="6">
        <f t="shared" si="73"/>
        <v>50</v>
      </c>
      <c r="Q784" t="str">
        <f t="shared" si="76"/>
        <v>music</v>
      </c>
      <c r="R784" t="str">
        <f t="shared" si="77"/>
        <v>rock</v>
      </c>
      <c r="S784" s="11">
        <f t="shared" si="74"/>
        <v>41146.508125</v>
      </c>
      <c r="T784" s="10">
        <f t="shared" si="75"/>
        <v>41116.508125</v>
      </c>
    </row>
    <row r="785" spans="1:20" ht="43" x14ac:dyDescent="0.5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5">
        <f t="shared" si="72"/>
        <v>1.4813333333333334</v>
      </c>
      <c r="P785" s="6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11">
        <f t="shared" si="74"/>
        <v>41026.666666666664</v>
      </c>
      <c r="T785" s="10">
        <f t="shared" si="75"/>
        <v>40987.523715277777</v>
      </c>
    </row>
    <row r="786" spans="1:20" ht="43" x14ac:dyDescent="0.5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5">
        <f t="shared" si="72"/>
        <v>1.0249999999999999</v>
      </c>
      <c r="P786" s="6">
        <f t="shared" si="73"/>
        <v>102.5</v>
      </c>
      <c r="Q786" t="str">
        <f t="shared" si="76"/>
        <v>music</v>
      </c>
      <c r="R786" t="str">
        <f t="shared" si="77"/>
        <v>rock</v>
      </c>
      <c r="S786" s="11">
        <f t="shared" si="74"/>
        <v>41714.857858796298</v>
      </c>
      <c r="T786" s="10">
        <f t="shared" si="75"/>
        <v>41674.899525462963</v>
      </c>
    </row>
    <row r="787" spans="1:20" ht="43" x14ac:dyDescent="0.5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5">
        <f t="shared" si="72"/>
        <v>1.8062799999999999</v>
      </c>
      <c r="P787" s="6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11">
        <f t="shared" si="74"/>
        <v>41333.343923611108</v>
      </c>
      <c r="T787" s="10">
        <f t="shared" si="75"/>
        <v>41303.343923611108</v>
      </c>
    </row>
    <row r="788" spans="1:20" ht="43" x14ac:dyDescent="0.5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5">
        <f t="shared" si="72"/>
        <v>1.4279999999999999</v>
      </c>
      <c r="P788" s="6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11">
        <f t="shared" si="74"/>
        <v>41040.407638888886</v>
      </c>
      <c r="T788" s="10">
        <f t="shared" si="75"/>
        <v>40982.805949074071</v>
      </c>
    </row>
    <row r="789" spans="1:20" ht="43" x14ac:dyDescent="0.5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5">
        <f t="shared" si="72"/>
        <v>1.1416666666666666</v>
      </c>
      <c r="P789" s="6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11">
        <f t="shared" si="74"/>
        <v>41579.377615740741</v>
      </c>
      <c r="T789" s="10">
        <f t="shared" si="75"/>
        <v>41549.377615740741</v>
      </c>
    </row>
    <row r="790" spans="1:20" ht="43" x14ac:dyDescent="0.5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5">
        <f t="shared" si="72"/>
        <v>2.03505</v>
      </c>
      <c r="P790" s="6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11">
        <f t="shared" si="74"/>
        <v>41096.915972222225</v>
      </c>
      <c r="T790" s="10">
        <f t="shared" si="75"/>
        <v>41058.756805555553</v>
      </c>
    </row>
    <row r="791" spans="1:20" ht="43" x14ac:dyDescent="0.5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5">
        <f t="shared" si="72"/>
        <v>1.0941176470588236</v>
      </c>
      <c r="P791" s="6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11">
        <f t="shared" si="74"/>
        <v>41295.082638888889</v>
      </c>
      <c r="T791" s="10">
        <f t="shared" si="75"/>
        <v>41276.936111111114</v>
      </c>
    </row>
    <row r="792" spans="1:20" ht="43" x14ac:dyDescent="0.5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5">
        <f t="shared" si="72"/>
        <v>1.443746</v>
      </c>
      <c r="P792" s="6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11">
        <f t="shared" si="74"/>
        <v>41305.797905092593</v>
      </c>
      <c r="T792" s="10">
        <f t="shared" si="75"/>
        <v>41275.797905092593</v>
      </c>
    </row>
    <row r="793" spans="1:20" ht="43" x14ac:dyDescent="0.5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5">
        <f t="shared" si="72"/>
        <v>1.0386666666666666</v>
      </c>
      <c r="P793" s="6">
        <f t="shared" si="73"/>
        <v>60.859375</v>
      </c>
      <c r="Q793" t="str">
        <f t="shared" si="76"/>
        <v>music</v>
      </c>
      <c r="R793" t="str">
        <f t="shared" si="77"/>
        <v>rock</v>
      </c>
      <c r="S793" s="11">
        <f t="shared" si="74"/>
        <v>41590.999305555553</v>
      </c>
      <c r="T793" s="10">
        <f t="shared" si="75"/>
        <v>41557.530624999999</v>
      </c>
    </row>
    <row r="794" spans="1:20" ht="28.7" x14ac:dyDescent="0.5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5">
        <f t="shared" si="72"/>
        <v>1.0044440000000001</v>
      </c>
      <c r="P794" s="6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11">
        <f t="shared" si="74"/>
        <v>41585.665312500001</v>
      </c>
      <c r="T794" s="10">
        <f t="shared" si="75"/>
        <v>41555.623645833337</v>
      </c>
    </row>
    <row r="795" spans="1:20" ht="43" x14ac:dyDescent="0.5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5">
        <f t="shared" si="72"/>
        <v>1.0277927272727272</v>
      </c>
      <c r="P795" s="6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11">
        <f t="shared" si="74"/>
        <v>41457.957638888889</v>
      </c>
      <c r="T795" s="10">
        <f t="shared" si="75"/>
        <v>41442.491249999999</v>
      </c>
    </row>
    <row r="796" spans="1:20" ht="43" x14ac:dyDescent="0.5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5">
        <f t="shared" si="72"/>
        <v>1.0531250000000001</v>
      </c>
      <c r="P796" s="6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11">
        <f t="shared" si="74"/>
        <v>40791.462500000001</v>
      </c>
      <c r="T796" s="10">
        <f t="shared" si="75"/>
        <v>40735.865011574075</v>
      </c>
    </row>
    <row r="797" spans="1:20" ht="43" x14ac:dyDescent="0.5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5">
        <f t="shared" si="72"/>
        <v>1.1178571428571429</v>
      </c>
      <c r="P797" s="6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11">
        <f t="shared" si="74"/>
        <v>41005.957638888889</v>
      </c>
      <c r="T797" s="10">
        <f t="shared" si="75"/>
        <v>40963.363032407404</v>
      </c>
    </row>
    <row r="798" spans="1:20" ht="57.35" x14ac:dyDescent="0.5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5">
        <f t="shared" si="72"/>
        <v>1.0135000000000001</v>
      </c>
      <c r="P798" s="6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11">
        <f t="shared" si="74"/>
        <v>41532.631944444445</v>
      </c>
      <c r="T798" s="10">
        <f t="shared" si="75"/>
        <v>41502.632928240739</v>
      </c>
    </row>
    <row r="799" spans="1:20" ht="43" x14ac:dyDescent="0.5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5">
        <f t="shared" si="72"/>
        <v>1.0753333333333333</v>
      </c>
      <c r="P799" s="6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11">
        <f t="shared" si="74"/>
        <v>41027.916666666664</v>
      </c>
      <c r="T799" s="10">
        <f t="shared" si="75"/>
        <v>40996.744074074071</v>
      </c>
    </row>
    <row r="800" spans="1:20" ht="43" x14ac:dyDescent="0.5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5">
        <f t="shared" si="72"/>
        <v>1.1488571428571428</v>
      </c>
      <c r="P800" s="6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11">
        <f t="shared" si="74"/>
        <v>41912.340127314819</v>
      </c>
      <c r="T800" s="10">
        <f t="shared" si="75"/>
        <v>41882.340127314819</v>
      </c>
    </row>
    <row r="801" spans="1:20" ht="43" x14ac:dyDescent="0.5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5">
        <f t="shared" si="72"/>
        <v>1.0002</v>
      </c>
      <c r="P801" s="6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11">
        <f t="shared" si="74"/>
        <v>41026.417199074072</v>
      </c>
      <c r="T801" s="10">
        <f t="shared" si="75"/>
        <v>40996.417199074072</v>
      </c>
    </row>
    <row r="802" spans="1:20" ht="43" x14ac:dyDescent="0.5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5">
        <f t="shared" si="72"/>
        <v>1.5213333333333334</v>
      </c>
      <c r="P802" s="6">
        <f t="shared" si="73"/>
        <v>40.75</v>
      </c>
      <c r="Q802" t="str">
        <f t="shared" si="76"/>
        <v>music</v>
      </c>
      <c r="R802" t="str">
        <f t="shared" si="77"/>
        <v>rock</v>
      </c>
      <c r="S802" s="11">
        <f t="shared" si="74"/>
        <v>41893.183495370373</v>
      </c>
      <c r="T802" s="10">
        <f t="shared" si="75"/>
        <v>41863.183495370373</v>
      </c>
    </row>
    <row r="803" spans="1:20" ht="43" x14ac:dyDescent="0.5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5">
        <f t="shared" si="72"/>
        <v>1.1152149999999998</v>
      </c>
      <c r="P803" s="6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11">
        <f t="shared" si="74"/>
        <v>40725.545370370368</v>
      </c>
      <c r="T803" s="10">
        <f t="shared" si="75"/>
        <v>40695.545370370368</v>
      </c>
    </row>
    <row r="804" spans="1:20" ht="43" x14ac:dyDescent="0.5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5">
        <f t="shared" si="72"/>
        <v>1.0133333333333334</v>
      </c>
      <c r="P804" s="6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11">
        <f t="shared" si="74"/>
        <v>41168.920138888891</v>
      </c>
      <c r="T804" s="10">
        <f t="shared" si="75"/>
        <v>41122.772268518522</v>
      </c>
    </row>
    <row r="805" spans="1:20" ht="43" x14ac:dyDescent="0.5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5">
        <f t="shared" si="72"/>
        <v>1.232608695652174</v>
      </c>
      <c r="P805" s="6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11">
        <f t="shared" si="74"/>
        <v>40691.791666666664</v>
      </c>
      <c r="T805" s="10">
        <f t="shared" si="75"/>
        <v>40665.699976851851</v>
      </c>
    </row>
    <row r="806" spans="1:20" ht="43" x14ac:dyDescent="0.5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5">
        <f t="shared" si="72"/>
        <v>1</v>
      </c>
      <c r="P806" s="6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11">
        <f t="shared" si="74"/>
        <v>40746.915972222225</v>
      </c>
      <c r="T806" s="10">
        <f t="shared" si="75"/>
        <v>40729.855625000004</v>
      </c>
    </row>
    <row r="807" spans="1:20" ht="43" x14ac:dyDescent="0.5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5">
        <f t="shared" si="72"/>
        <v>1.05</v>
      </c>
      <c r="P807" s="6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11">
        <f t="shared" si="74"/>
        <v>40740.708333333336</v>
      </c>
      <c r="T807" s="10">
        <f t="shared" si="75"/>
        <v>40690.573055555556</v>
      </c>
    </row>
    <row r="808" spans="1:20" x14ac:dyDescent="0.5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5">
        <f t="shared" si="72"/>
        <v>1.0443750000000001</v>
      </c>
      <c r="P808" s="6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11">
        <f t="shared" si="74"/>
        <v>40793.441423611112</v>
      </c>
      <c r="T808" s="10">
        <f t="shared" si="75"/>
        <v>40763.441423611112</v>
      </c>
    </row>
    <row r="809" spans="1:20" ht="28.7" x14ac:dyDescent="0.5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5">
        <f t="shared" si="72"/>
        <v>1.05125</v>
      </c>
      <c r="P809" s="6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11">
        <f t="shared" si="74"/>
        <v>42794.833333333328</v>
      </c>
      <c r="T809" s="10">
        <f t="shared" si="75"/>
        <v>42759.378599537042</v>
      </c>
    </row>
    <row r="810" spans="1:20" ht="43" x14ac:dyDescent="0.5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5">
        <f t="shared" si="72"/>
        <v>1</v>
      </c>
      <c r="P810" s="6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11">
        <f t="shared" si="74"/>
        <v>41994.957638888889</v>
      </c>
      <c r="T810" s="10">
        <f t="shared" si="75"/>
        <v>41961.850532407407</v>
      </c>
    </row>
    <row r="811" spans="1:20" ht="43" x14ac:dyDescent="0.5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5">
        <f t="shared" si="72"/>
        <v>1.03775</v>
      </c>
      <c r="P811" s="6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11">
        <f t="shared" si="74"/>
        <v>41658.583680555559</v>
      </c>
      <c r="T811" s="10">
        <f t="shared" si="75"/>
        <v>41628.583680555559</v>
      </c>
    </row>
    <row r="812" spans="1:20" ht="43" x14ac:dyDescent="0.5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5">
        <f t="shared" si="72"/>
        <v>1.05</v>
      </c>
      <c r="P812" s="6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11">
        <f t="shared" si="74"/>
        <v>41152.806273148148</v>
      </c>
      <c r="T812" s="10">
        <f t="shared" si="75"/>
        <v>41122.806273148148</v>
      </c>
    </row>
    <row r="813" spans="1:20" ht="28.7" x14ac:dyDescent="0.5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5">
        <f t="shared" si="72"/>
        <v>1.04</v>
      </c>
      <c r="P813" s="6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11">
        <f t="shared" si="74"/>
        <v>41465.452777777777</v>
      </c>
      <c r="T813" s="10">
        <f t="shared" si="75"/>
        <v>41443.393541666665</v>
      </c>
    </row>
    <row r="814" spans="1:20" ht="43" x14ac:dyDescent="0.5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5">
        <f t="shared" si="72"/>
        <v>1.5183333333333333</v>
      </c>
      <c r="P814" s="6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11">
        <f t="shared" si="74"/>
        <v>41334.331944444442</v>
      </c>
      <c r="T814" s="10">
        <f t="shared" si="75"/>
        <v>41281.767962962964</v>
      </c>
    </row>
    <row r="815" spans="1:20" ht="28.7" x14ac:dyDescent="0.5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5">
        <f t="shared" si="72"/>
        <v>1.59996</v>
      </c>
      <c r="P815" s="6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11">
        <f t="shared" si="74"/>
        <v>41110.710243055553</v>
      </c>
      <c r="T815" s="10">
        <f t="shared" si="75"/>
        <v>41080.710243055553</v>
      </c>
    </row>
    <row r="816" spans="1:20" ht="43" x14ac:dyDescent="0.5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5">
        <f t="shared" si="72"/>
        <v>1.2729999999999999</v>
      </c>
      <c r="P816" s="6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11">
        <f t="shared" si="74"/>
        <v>40694.50277777778</v>
      </c>
      <c r="T816" s="10">
        <f t="shared" si="75"/>
        <v>40679.493067129632</v>
      </c>
    </row>
    <row r="817" spans="1:20" ht="28.7" x14ac:dyDescent="0.5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5">
        <f t="shared" si="72"/>
        <v>1.07</v>
      </c>
      <c r="P817" s="6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11">
        <f t="shared" si="74"/>
        <v>41944.667858796296</v>
      </c>
      <c r="T817" s="10">
        <f t="shared" si="75"/>
        <v>41914.667858796296</v>
      </c>
    </row>
    <row r="818" spans="1:20" ht="28.7" x14ac:dyDescent="0.5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5">
        <f t="shared" si="72"/>
        <v>1.1512214285714286</v>
      </c>
      <c r="P818" s="6">
        <f t="shared" si="73"/>
        <v>39.31</v>
      </c>
      <c r="Q818" t="str">
        <f t="shared" si="76"/>
        <v>music</v>
      </c>
      <c r="R818" t="str">
        <f t="shared" si="77"/>
        <v>rock</v>
      </c>
      <c r="S818" s="11">
        <f t="shared" si="74"/>
        <v>41373.020833333336</v>
      </c>
      <c r="T818" s="10">
        <f t="shared" si="75"/>
        <v>41341.620868055557</v>
      </c>
    </row>
    <row r="819" spans="1:20" ht="43" x14ac:dyDescent="0.5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5">
        <f t="shared" si="72"/>
        <v>1.3711066666666665</v>
      </c>
      <c r="P819" s="6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11">
        <f t="shared" si="74"/>
        <v>40978.957638888889</v>
      </c>
      <c r="T819" s="10">
        <f t="shared" si="75"/>
        <v>40925.349664351852</v>
      </c>
    </row>
    <row r="820" spans="1:20" ht="43" x14ac:dyDescent="0.5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5">
        <f t="shared" si="72"/>
        <v>1.5571428571428572</v>
      </c>
      <c r="P820" s="6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11">
        <f t="shared" si="74"/>
        <v>41128.459027777775</v>
      </c>
      <c r="T820" s="10">
        <f t="shared" si="75"/>
        <v>41120.632881944446</v>
      </c>
    </row>
    <row r="821" spans="1:20" ht="28.7" x14ac:dyDescent="0.5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5">
        <f t="shared" si="72"/>
        <v>1.0874999999999999</v>
      </c>
      <c r="P821" s="6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11">
        <f t="shared" si="74"/>
        <v>41628.947222222225</v>
      </c>
      <c r="T821" s="10">
        <f t="shared" si="75"/>
        <v>41619.748310185183</v>
      </c>
    </row>
    <row r="822" spans="1:20" ht="43" x14ac:dyDescent="0.5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5">
        <f t="shared" si="72"/>
        <v>1.3405</v>
      </c>
      <c r="P822" s="6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11">
        <f t="shared" si="74"/>
        <v>41798.958333333336</v>
      </c>
      <c r="T822" s="10">
        <f t="shared" si="75"/>
        <v>41768.591921296298</v>
      </c>
    </row>
    <row r="823" spans="1:20" ht="43" x14ac:dyDescent="0.5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5">
        <f t="shared" si="72"/>
        <v>1</v>
      </c>
      <c r="P823" s="6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11">
        <f t="shared" si="74"/>
        <v>42127.917361111111</v>
      </c>
      <c r="T823" s="10">
        <f t="shared" si="75"/>
        <v>42093.672048611115</v>
      </c>
    </row>
    <row r="824" spans="1:20" ht="28.7" x14ac:dyDescent="0.5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5">
        <f t="shared" si="72"/>
        <v>1.1916666666666667</v>
      </c>
      <c r="P824" s="6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11">
        <f t="shared" si="74"/>
        <v>41187.697337962964</v>
      </c>
      <c r="T824" s="10">
        <f t="shared" si="75"/>
        <v>41157.697337962964</v>
      </c>
    </row>
    <row r="825" spans="1:20" ht="43" x14ac:dyDescent="0.5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5">
        <f t="shared" si="72"/>
        <v>1.7949999999999999</v>
      </c>
      <c r="P825" s="6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11">
        <f t="shared" si="74"/>
        <v>42085.681157407409</v>
      </c>
      <c r="T825" s="10">
        <f t="shared" si="75"/>
        <v>42055.722824074073</v>
      </c>
    </row>
    <row r="826" spans="1:20" ht="43" x14ac:dyDescent="0.5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5">
        <f t="shared" si="72"/>
        <v>1.3438124999999999</v>
      </c>
      <c r="P826" s="6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11">
        <f t="shared" si="74"/>
        <v>40286.040972222225</v>
      </c>
      <c r="T826" s="10">
        <f t="shared" si="75"/>
        <v>40249.992106481484</v>
      </c>
    </row>
    <row r="827" spans="1:20" ht="28.7" x14ac:dyDescent="0.5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5">
        <f t="shared" si="72"/>
        <v>1.0043200000000001</v>
      </c>
      <c r="P827" s="6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11">
        <f t="shared" si="74"/>
        <v>41211.056527777779</v>
      </c>
      <c r="T827" s="10">
        <f t="shared" si="75"/>
        <v>41186.056527777779</v>
      </c>
    </row>
    <row r="828" spans="1:20" ht="43" x14ac:dyDescent="0.5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5">
        <f t="shared" si="72"/>
        <v>1.0145454545454546</v>
      </c>
      <c r="P828" s="6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11">
        <f t="shared" si="74"/>
        <v>40993.746874999997</v>
      </c>
      <c r="T828" s="10">
        <f t="shared" si="75"/>
        <v>40972.788541666669</v>
      </c>
    </row>
    <row r="829" spans="1:20" ht="43" x14ac:dyDescent="0.5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5">
        <f t="shared" si="72"/>
        <v>1.0333333333333334</v>
      </c>
      <c r="P829" s="6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11">
        <f t="shared" si="74"/>
        <v>40953.575694444444</v>
      </c>
      <c r="T829" s="10">
        <f t="shared" si="75"/>
        <v>40927.223460648151</v>
      </c>
    </row>
    <row r="830" spans="1:20" ht="43" x14ac:dyDescent="0.5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5">
        <f t="shared" si="72"/>
        <v>1.07</v>
      </c>
      <c r="P830" s="6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11">
        <f t="shared" si="74"/>
        <v>41085.433333333334</v>
      </c>
      <c r="T830" s="10">
        <f t="shared" si="75"/>
        <v>41072.800717592596</v>
      </c>
    </row>
    <row r="831" spans="1:20" ht="43" x14ac:dyDescent="0.5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5">
        <f t="shared" si="72"/>
        <v>1.04</v>
      </c>
      <c r="P831" s="6">
        <f t="shared" si="73"/>
        <v>32.5</v>
      </c>
      <c r="Q831" t="str">
        <f t="shared" si="76"/>
        <v>music</v>
      </c>
      <c r="R831" t="str">
        <f t="shared" si="77"/>
        <v>rock</v>
      </c>
      <c r="S831" s="11">
        <f t="shared" si="74"/>
        <v>42564.551388888889</v>
      </c>
      <c r="T831" s="10">
        <f t="shared" si="75"/>
        <v>42504.551388888889</v>
      </c>
    </row>
    <row r="832" spans="1:20" ht="43" x14ac:dyDescent="0.5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5">
        <f t="shared" si="72"/>
        <v>1.0783333333333334</v>
      </c>
      <c r="P832" s="6">
        <f t="shared" si="73"/>
        <v>60.65625</v>
      </c>
      <c r="Q832" t="str">
        <f t="shared" si="76"/>
        <v>music</v>
      </c>
      <c r="R832" t="str">
        <f t="shared" si="77"/>
        <v>rock</v>
      </c>
      <c r="S832" s="11">
        <f t="shared" si="74"/>
        <v>41355.234085648146</v>
      </c>
      <c r="T832" s="10">
        <f t="shared" si="75"/>
        <v>41325.275752314818</v>
      </c>
    </row>
    <row r="833" spans="1:20" ht="28.7" x14ac:dyDescent="0.5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5">
        <f t="shared" si="72"/>
        <v>2.3333333333333335</v>
      </c>
      <c r="P833" s="6">
        <f t="shared" si="73"/>
        <v>175</v>
      </c>
      <c r="Q833" t="str">
        <f t="shared" si="76"/>
        <v>music</v>
      </c>
      <c r="R833" t="str">
        <f t="shared" si="77"/>
        <v>rock</v>
      </c>
      <c r="S833" s="11">
        <f t="shared" si="74"/>
        <v>41026.396921296298</v>
      </c>
      <c r="T833" s="10">
        <f t="shared" si="75"/>
        <v>40996.396921296298</v>
      </c>
    </row>
    <row r="834" spans="1:20" ht="43" x14ac:dyDescent="0.5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5">
        <f t="shared" ref="O834:O897" si="78">E834/D834</f>
        <v>1.0060706666666666</v>
      </c>
      <c r="P834" s="6">
        <f t="shared" ref="P834:P897" si="79">E834/L834</f>
        <v>97.993896103896105</v>
      </c>
      <c r="Q834" t="str">
        <f t="shared" si="76"/>
        <v>music</v>
      </c>
      <c r="R834" t="str">
        <f t="shared" si="77"/>
        <v>rock</v>
      </c>
      <c r="S834" s="11">
        <f t="shared" ref="S834:S897" si="80">(((I834/60)/60)/24)+DATE(1970,1,1)+(-6/24)</f>
        <v>40929.092361111114</v>
      </c>
      <c r="T834" s="10">
        <f t="shared" ref="T834:T897" si="81">(((J834/60)/60)/24)+DATE(1970,1,1)+(-6/24)</f>
        <v>40869.425173611111</v>
      </c>
    </row>
    <row r="835" spans="1:20" x14ac:dyDescent="0.5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5">
        <f t="shared" si="78"/>
        <v>1.0166666666666666</v>
      </c>
      <c r="P835" s="6">
        <f t="shared" si="79"/>
        <v>148.78048780487805</v>
      </c>
      <c r="Q835" t="str">
        <f t="shared" ref="Q835:Q898" si="82">LEFT(N835,FIND("/",N835)-1)</f>
        <v>music</v>
      </c>
      <c r="R835" t="str">
        <f t="shared" ref="R835:R898" si="83">RIGHT(N835, LEN(N835)-FIND("/", N835))</f>
        <v>rock</v>
      </c>
      <c r="S835" s="11">
        <f t="shared" si="80"/>
        <v>41748.628182870372</v>
      </c>
      <c r="T835" s="10">
        <f t="shared" si="81"/>
        <v>41718.628182870372</v>
      </c>
    </row>
    <row r="836" spans="1:20" ht="43" x14ac:dyDescent="0.5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5">
        <f t="shared" si="78"/>
        <v>1.3101818181818181</v>
      </c>
      <c r="P836" s="6">
        <f t="shared" si="79"/>
        <v>96.08</v>
      </c>
      <c r="Q836" t="str">
        <f t="shared" si="82"/>
        <v>music</v>
      </c>
      <c r="R836" t="str">
        <f t="shared" si="83"/>
        <v>rock</v>
      </c>
      <c r="S836" s="11">
        <f t="shared" si="80"/>
        <v>41455.915972222225</v>
      </c>
      <c r="T836" s="10">
        <f t="shared" si="81"/>
        <v>41422.572824074072</v>
      </c>
    </row>
    <row r="837" spans="1:20" ht="43" x14ac:dyDescent="0.5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5">
        <f t="shared" si="78"/>
        <v>1.1725000000000001</v>
      </c>
      <c r="P837" s="6">
        <f t="shared" si="79"/>
        <v>58.625</v>
      </c>
      <c r="Q837" t="str">
        <f t="shared" si="82"/>
        <v>music</v>
      </c>
      <c r="R837" t="str">
        <f t="shared" si="83"/>
        <v>rock</v>
      </c>
      <c r="S837" s="11">
        <f t="shared" si="80"/>
        <v>41047.875</v>
      </c>
      <c r="T837" s="10">
        <f t="shared" si="81"/>
        <v>41005.20784722222</v>
      </c>
    </row>
    <row r="838" spans="1:20" x14ac:dyDescent="0.5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5">
        <f t="shared" si="78"/>
        <v>1.009304</v>
      </c>
      <c r="P838" s="6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11">
        <f t="shared" si="80"/>
        <v>41553.806921296295</v>
      </c>
      <c r="T838" s="10">
        <f t="shared" si="81"/>
        <v>41523.806921296295</v>
      </c>
    </row>
    <row r="839" spans="1:20" ht="28.7" x14ac:dyDescent="0.5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5">
        <f t="shared" si="78"/>
        <v>1.218</v>
      </c>
      <c r="P839" s="6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11">
        <f t="shared" si="80"/>
        <v>41760.748402777775</v>
      </c>
      <c r="T839" s="10">
        <f t="shared" si="81"/>
        <v>41730.748402777775</v>
      </c>
    </row>
    <row r="840" spans="1:20" ht="43" x14ac:dyDescent="0.5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5">
        <f t="shared" si="78"/>
        <v>1.454</v>
      </c>
      <c r="P840" s="6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11">
        <f t="shared" si="80"/>
        <v>40925.647974537038</v>
      </c>
      <c r="T840" s="10">
        <f t="shared" si="81"/>
        <v>40895.647974537038</v>
      </c>
    </row>
    <row r="841" spans="1:20" ht="43" x14ac:dyDescent="0.5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5">
        <f t="shared" si="78"/>
        <v>1.166166</v>
      </c>
      <c r="P841" s="6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11">
        <f t="shared" si="80"/>
        <v>41174.513379629629</v>
      </c>
      <c r="T841" s="10">
        <f t="shared" si="81"/>
        <v>41144.513379629629</v>
      </c>
    </row>
    <row r="842" spans="1:20" ht="43" x14ac:dyDescent="0.5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5">
        <f t="shared" si="78"/>
        <v>1.2041660000000001</v>
      </c>
      <c r="P842" s="6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11">
        <f t="shared" si="80"/>
        <v>42636.976701388892</v>
      </c>
      <c r="T842" s="10">
        <f t="shared" si="81"/>
        <v>42606.976701388892</v>
      </c>
    </row>
    <row r="843" spans="1:20" ht="43" x14ac:dyDescent="0.5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5">
        <f t="shared" si="78"/>
        <v>1.0132000000000001</v>
      </c>
      <c r="P843" s="6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11">
        <f t="shared" si="80"/>
        <v>41953.63035879629</v>
      </c>
      <c r="T843" s="10">
        <f t="shared" si="81"/>
        <v>41923.588692129626</v>
      </c>
    </row>
    <row r="844" spans="1:20" ht="43" x14ac:dyDescent="0.5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5">
        <f t="shared" si="78"/>
        <v>1.0431999999999999</v>
      </c>
      <c r="P844" s="6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11">
        <f t="shared" si="80"/>
        <v>41560.915972222225</v>
      </c>
      <c r="T844" s="10">
        <f t="shared" si="81"/>
        <v>41526.342395833337</v>
      </c>
    </row>
    <row r="845" spans="1:20" ht="43" x14ac:dyDescent="0.5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5">
        <f t="shared" si="78"/>
        <v>2.6713333333333331</v>
      </c>
      <c r="P845" s="6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11">
        <f t="shared" si="80"/>
        <v>42712.083333333328</v>
      </c>
      <c r="T845" s="10">
        <f t="shared" si="81"/>
        <v>42695.007870370369</v>
      </c>
    </row>
    <row r="846" spans="1:20" ht="43" x14ac:dyDescent="0.5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5">
        <f t="shared" si="78"/>
        <v>1.9413333333333334</v>
      </c>
      <c r="P846" s="6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11">
        <f t="shared" si="80"/>
        <v>41943.957638888889</v>
      </c>
      <c r="T846" s="10">
        <f t="shared" si="81"/>
        <v>41905.434629629628</v>
      </c>
    </row>
    <row r="847" spans="1:20" ht="43" x14ac:dyDescent="0.5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5">
        <f t="shared" si="78"/>
        <v>1.203802</v>
      </c>
      <c r="P847" s="6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11">
        <f t="shared" si="80"/>
        <v>42617.915972222225</v>
      </c>
      <c r="T847" s="10">
        <f t="shared" si="81"/>
        <v>42577.955972222218</v>
      </c>
    </row>
    <row r="848" spans="1:20" ht="43" x14ac:dyDescent="0.5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5">
        <f t="shared" si="78"/>
        <v>1.2200090909090908</v>
      </c>
      <c r="P848" s="6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11">
        <f t="shared" si="80"/>
        <v>41708.333333333336</v>
      </c>
      <c r="T848" s="10">
        <f t="shared" si="81"/>
        <v>41694.141840277778</v>
      </c>
    </row>
    <row r="849" spans="1:20" ht="28.7" x14ac:dyDescent="0.5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5">
        <f t="shared" si="78"/>
        <v>1</v>
      </c>
      <c r="P849" s="6">
        <f t="shared" si="79"/>
        <v>10</v>
      </c>
      <c r="Q849" t="str">
        <f t="shared" si="82"/>
        <v>music</v>
      </c>
      <c r="R849" t="str">
        <f t="shared" si="83"/>
        <v>metal</v>
      </c>
      <c r="S849" s="11">
        <f t="shared" si="80"/>
        <v>42195.54833333334</v>
      </c>
      <c r="T849" s="10">
        <f t="shared" si="81"/>
        <v>42165.54833333334</v>
      </c>
    </row>
    <row r="850" spans="1:20" ht="43" x14ac:dyDescent="0.5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5">
        <f t="shared" si="78"/>
        <v>1</v>
      </c>
      <c r="P850" s="6">
        <f t="shared" si="79"/>
        <v>18.75</v>
      </c>
      <c r="Q850" t="str">
        <f t="shared" si="82"/>
        <v>music</v>
      </c>
      <c r="R850" t="str">
        <f t="shared" si="83"/>
        <v>metal</v>
      </c>
      <c r="S850" s="11">
        <f t="shared" si="80"/>
        <v>42108.542048611111</v>
      </c>
      <c r="T850" s="10">
        <f t="shared" si="81"/>
        <v>42078.542048611111</v>
      </c>
    </row>
    <row r="851" spans="1:20" ht="57.35" x14ac:dyDescent="0.5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5">
        <f t="shared" si="78"/>
        <v>1.1990000000000001</v>
      </c>
      <c r="P851" s="6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11">
        <f t="shared" si="80"/>
        <v>42078.857222222221</v>
      </c>
      <c r="T851" s="10">
        <f t="shared" si="81"/>
        <v>42050.898888888885</v>
      </c>
    </row>
    <row r="852" spans="1:20" ht="43" x14ac:dyDescent="0.5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5">
        <f t="shared" si="78"/>
        <v>1.55175</v>
      </c>
      <c r="P852" s="6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11">
        <f t="shared" si="80"/>
        <v>42484.957638888889</v>
      </c>
      <c r="T852" s="10">
        <f t="shared" si="81"/>
        <v>42452.577743055561</v>
      </c>
    </row>
    <row r="853" spans="1:20" ht="43" x14ac:dyDescent="0.5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5">
        <f t="shared" si="78"/>
        <v>1.3045</v>
      </c>
      <c r="P853" s="6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11">
        <f t="shared" si="80"/>
        <v>42582.572916666672</v>
      </c>
      <c r="T853" s="10">
        <f t="shared" si="81"/>
        <v>42522.630243055552</v>
      </c>
    </row>
    <row r="854" spans="1:20" ht="28.7" x14ac:dyDescent="0.5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5">
        <f t="shared" si="78"/>
        <v>1.0497142857142858</v>
      </c>
      <c r="P854" s="6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11">
        <f t="shared" si="80"/>
        <v>42667.625</v>
      </c>
      <c r="T854" s="10">
        <f t="shared" si="81"/>
        <v>42656.555497685185</v>
      </c>
    </row>
    <row r="855" spans="1:20" ht="43" x14ac:dyDescent="0.5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5">
        <f t="shared" si="78"/>
        <v>1</v>
      </c>
      <c r="P855" s="6">
        <f t="shared" si="79"/>
        <v>30</v>
      </c>
      <c r="Q855" t="str">
        <f t="shared" si="82"/>
        <v>music</v>
      </c>
      <c r="R855" t="str">
        <f t="shared" si="83"/>
        <v>metal</v>
      </c>
      <c r="S855" s="11">
        <f t="shared" si="80"/>
        <v>42051.582280092596</v>
      </c>
      <c r="T855" s="10">
        <f t="shared" si="81"/>
        <v>42021.582280092596</v>
      </c>
    </row>
    <row r="856" spans="1:20" ht="43" x14ac:dyDescent="0.5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5">
        <f t="shared" si="78"/>
        <v>1.1822050359712231</v>
      </c>
      <c r="P856" s="6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11">
        <f t="shared" si="80"/>
        <v>42731.962337962963</v>
      </c>
      <c r="T856" s="10">
        <f t="shared" si="81"/>
        <v>42701.962337962963</v>
      </c>
    </row>
    <row r="857" spans="1:20" ht="28.7" x14ac:dyDescent="0.5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5">
        <f t="shared" si="78"/>
        <v>1.0344827586206897</v>
      </c>
      <c r="P857" s="6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11">
        <f t="shared" si="80"/>
        <v>42574.875196759262</v>
      </c>
      <c r="T857" s="10">
        <f t="shared" si="81"/>
        <v>42544.875196759262</v>
      </c>
    </row>
    <row r="858" spans="1:20" ht="43" x14ac:dyDescent="0.5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5">
        <f t="shared" si="78"/>
        <v>2.1800000000000002</v>
      </c>
      <c r="P858" s="6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11">
        <f t="shared" si="80"/>
        <v>42668.541666666672</v>
      </c>
      <c r="T858" s="10">
        <f t="shared" si="81"/>
        <v>42609.061990740738</v>
      </c>
    </row>
    <row r="859" spans="1:20" ht="28.7" x14ac:dyDescent="0.5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5">
        <f t="shared" si="78"/>
        <v>1</v>
      </c>
      <c r="P859" s="6">
        <f t="shared" si="79"/>
        <v>50</v>
      </c>
      <c r="Q859" t="str">
        <f t="shared" si="82"/>
        <v>music</v>
      </c>
      <c r="R859" t="str">
        <f t="shared" si="83"/>
        <v>metal</v>
      </c>
      <c r="S859" s="11">
        <f t="shared" si="80"/>
        <v>42333.373043981483</v>
      </c>
      <c r="T859" s="10">
        <f t="shared" si="81"/>
        <v>42291.331377314811</v>
      </c>
    </row>
    <row r="860" spans="1:20" ht="43" x14ac:dyDescent="0.5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5">
        <f t="shared" si="78"/>
        <v>1.4400583333333332</v>
      </c>
      <c r="P860" s="6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11">
        <f t="shared" si="80"/>
        <v>42109.707638888889</v>
      </c>
      <c r="T860" s="10">
        <f t="shared" si="81"/>
        <v>42079.495578703703</v>
      </c>
    </row>
    <row r="861" spans="1:20" ht="43" x14ac:dyDescent="0.5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5">
        <f t="shared" si="78"/>
        <v>1.0467500000000001</v>
      </c>
      <c r="P861" s="6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11">
        <f t="shared" si="80"/>
        <v>42158.75</v>
      </c>
      <c r="T861" s="10">
        <f t="shared" si="81"/>
        <v>42128.570231481484</v>
      </c>
    </row>
    <row r="862" spans="1:20" ht="43" x14ac:dyDescent="0.5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5">
        <f t="shared" si="78"/>
        <v>0.18142857142857144</v>
      </c>
      <c r="P862" s="6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11">
        <f t="shared" si="80"/>
        <v>41600.274456018517</v>
      </c>
      <c r="T862" s="10">
        <f t="shared" si="81"/>
        <v>41570.232789351852</v>
      </c>
    </row>
    <row r="863" spans="1:20" ht="43" x14ac:dyDescent="0.5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5">
        <f t="shared" si="78"/>
        <v>2.2444444444444444E-2</v>
      </c>
      <c r="P863" s="6">
        <f t="shared" si="79"/>
        <v>50.5</v>
      </c>
      <c r="Q863" t="str">
        <f t="shared" si="82"/>
        <v>music</v>
      </c>
      <c r="R863" t="str">
        <f t="shared" si="83"/>
        <v>jazz</v>
      </c>
      <c r="S863" s="11">
        <f t="shared" si="80"/>
        <v>42629.715324074074</v>
      </c>
      <c r="T863" s="10">
        <f t="shared" si="81"/>
        <v>42599.715324074074</v>
      </c>
    </row>
    <row r="864" spans="1:20" ht="43" x14ac:dyDescent="0.5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5">
        <f t="shared" si="78"/>
        <v>3.3999999999999998E-3</v>
      </c>
      <c r="P864" s="6">
        <f t="shared" si="79"/>
        <v>42.5</v>
      </c>
      <c r="Q864" t="str">
        <f t="shared" si="82"/>
        <v>music</v>
      </c>
      <c r="R864" t="str">
        <f t="shared" si="83"/>
        <v>jazz</v>
      </c>
      <c r="S864" s="11">
        <f t="shared" si="80"/>
        <v>41589.346620370372</v>
      </c>
      <c r="T864" s="10">
        <f t="shared" si="81"/>
        <v>41559.3049537037</v>
      </c>
    </row>
    <row r="865" spans="1:20" ht="43" x14ac:dyDescent="0.5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5">
        <f t="shared" si="78"/>
        <v>4.4999999999999998E-2</v>
      </c>
      <c r="P865" s="6">
        <f t="shared" si="79"/>
        <v>18</v>
      </c>
      <c r="Q865" t="str">
        <f t="shared" si="82"/>
        <v>music</v>
      </c>
      <c r="R865" t="str">
        <f t="shared" si="83"/>
        <v>jazz</v>
      </c>
      <c r="S865" s="11">
        <f t="shared" si="80"/>
        <v>40950.867662037039</v>
      </c>
      <c r="T865" s="10">
        <f t="shared" si="81"/>
        <v>40920.867662037039</v>
      </c>
    </row>
    <row r="866" spans="1:20" ht="43" x14ac:dyDescent="0.5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5">
        <f t="shared" si="78"/>
        <v>0.41538461538461541</v>
      </c>
      <c r="P866" s="6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11">
        <f t="shared" si="80"/>
        <v>41563.165972222225</v>
      </c>
      <c r="T866" s="10">
        <f t="shared" si="81"/>
        <v>41540.856921296298</v>
      </c>
    </row>
    <row r="867" spans="1:20" ht="43" x14ac:dyDescent="0.5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5">
        <f t="shared" si="78"/>
        <v>2.0454545454545454E-2</v>
      </c>
      <c r="P867" s="6">
        <f t="shared" si="79"/>
        <v>22.5</v>
      </c>
      <c r="Q867" t="str">
        <f t="shared" si="82"/>
        <v>music</v>
      </c>
      <c r="R867" t="str">
        <f t="shared" si="83"/>
        <v>jazz</v>
      </c>
      <c r="S867" s="11">
        <f t="shared" si="80"/>
        <v>41290.52311342593</v>
      </c>
      <c r="T867" s="10">
        <f t="shared" si="81"/>
        <v>41230.52311342593</v>
      </c>
    </row>
    <row r="868" spans="1:20" ht="43" x14ac:dyDescent="0.5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5">
        <f t="shared" si="78"/>
        <v>0.18285714285714286</v>
      </c>
      <c r="P868" s="6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11">
        <f t="shared" si="80"/>
        <v>42063.381944444445</v>
      </c>
      <c r="T868" s="10">
        <f t="shared" si="81"/>
        <v>42025.387939814813</v>
      </c>
    </row>
    <row r="869" spans="1:20" ht="43" x14ac:dyDescent="0.5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5">
        <f t="shared" si="78"/>
        <v>0.2402</v>
      </c>
      <c r="P869" s="6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11">
        <f t="shared" si="80"/>
        <v>40147.957638888889</v>
      </c>
      <c r="T869" s="10">
        <f t="shared" si="81"/>
        <v>40087.855393518519</v>
      </c>
    </row>
    <row r="870" spans="1:20" ht="57.35" x14ac:dyDescent="0.5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5">
        <f t="shared" si="78"/>
        <v>1.1111111111111111E-3</v>
      </c>
      <c r="P870" s="6">
        <f t="shared" si="79"/>
        <v>50</v>
      </c>
      <c r="Q870" t="str">
        <f t="shared" si="82"/>
        <v>music</v>
      </c>
      <c r="R870" t="str">
        <f t="shared" si="83"/>
        <v>jazz</v>
      </c>
      <c r="S870" s="11">
        <f t="shared" si="80"/>
        <v>41645.777754629627</v>
      </c>
      <c r="T870" s="10">
        <f t="shared" si="81"/>
        <v>41615.777754629627</v>
      </c>
    </row>
    <row r="871" spans="1:20" ht="57.35" x14ac:dyDescent="0.5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5">
        <f t="shared" si="78"/>
        <v>0.11818181818181818</v>
      </c>
      <c r="P871" s="6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11">
        <f t="shared" si="80"/>
        <v>41372.553900462961</v>
      </c>
      <c r="T871" s="10">
        <f t="shared" si="81"/>
        <v>41342.595567129632</v>
      </c>
    </row>
    <row r="872" spans="1:20" ht="43" x14ac:dyDescent="0.5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5">
        <f t="shared" si="78"/>
        <v>3.0999999999999999E-3</v>
      </c>
      <c r="P872" s="6">
        <f t="shared" si="79"/>
        <v>12.4</v>
      </c>
      <c r="Q872" t="str">
        <f t="shared" si="82"/>
        <v>music</v>
      </c>
      <c r="R872" t="str">
        <f t="shared" si="83"/>
        <v>jazz</v>
      </c>
      <c r="S872" s="11">
        <f t="shared" si="80"/>
        <v>41517.772256944445</v>
      </c>
      <c r="T872" s="10">
        <f t="shared" si="81"/>
        <v>41487.772256944445</v>
      </c>
    </row>
    <row r="873" spans="1:20" ht="43" x14ac:dyDescent="0.5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5">
        <f t="shared" si="78"/>
        <v>5.4166666666666669E-2</v>
      </c>
      <c r="P873" s="6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11">
        <f t="shared" si="80"/>
        <v>41607.352951388886</v>
      </c>
      <c r="T873" s="10">
        <f t="shared" si="81"/>
        <v>41577.311284722222</v>
      </c>
    </row>
    <row r="874" spans="1:20" ht="43" x14ac:dyDescent="0.5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5">
        <f t="shared" si="78"/>
        <v>8.1250000000000003E-3</v>
      </c>
      <c r="P874" s="6">
        <f t="shared" si="79"/>
        <v>32.5</v>
      </c>
      <c r="Q874" t="str">
        <f t="shared" si="82"/>
        <v>music</v>
      </c>
      <c r="R874" t="str">
        <f t="shared" si="83"/>
        <v>jazz</v>
      </c>
      <c r="S874" s="11">
        <f t="shared" si="80"/>
        <v>40612.575543981482</v>
      </c>
      <c r="T874" s="10">
        <f t="shared" si="81"/>
        <v>40567.575543981482</v>
      </c>
    </row>
    <row r="875" spans="1:20" ht="28.7" x14ac:dyDescent="0.5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5">
        <f t="shared" si="78"/>
        <v>1.2857142857142857E-2</v>
      </c>
      <c r="P875" s="6">
        <f t="shared" si="79"/>
        <v>9</v>
      </c>
      <c r="Q875" t="str">
        <f t="shared" si="82"/>
        <v>music</v>
      </c>
      <c r="R875" t="str">
        <f t="shared" si="83"/>
        <v>jazz</v>
      </c>
      <c r="S875" s="11">
        <f t="shared" si="80"/>
        <v>41223.958796296298</v>
      </c>
      <c r="T875" s="10">
        <f t="shared" si="81"/>
        <v>41183.917129629634</v>
      </c>
    </row>
    <row r="876" spans="1:20" ht="43" x14ac:dyDescent="0.5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5">
        <f t="shared" si="78"/>
        <v>0.24333333333333335</v>
      </c>
      <c r="P876" s="6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11">
        <f t="shared" si="80"/>
        <v>41398.333726851852</v>
      </c>
      <c r="T876" s="10">
        <f t="shared" si="81"/>
        <v>41368.333726851852</v>
      </c>
    </row>
    <row r="877" spans="1:20" ht="57.35" x14ac:dyDescent="0.5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5">
        <f t="shared" si="78"/>
        <v>0</v>
      </c>
      <c r="P877" s="6" t="e">
        <f t="shared" si="79"/>
        <v>#DIV/0!</v>
      </c>
      <c r="Q877" t="str">
        <f t="shared" si="82"/>
        <v>music</v>
      </c>
      <c r="R877" t="str">
        <f t="shared" si="83"/>
        <v>jazz</v>
      </c>
      <c r="S877" s="11">
        <f t="shared" si="80"/>
        <v>42268.473738425921</v>
      </c>
      <c r="T877" s="10">
        <f t="shared" si="81"/>
        <v>42248.473738425921</v>
      </c>
    </row>
    <row r="878" spans="1:20" ht="28.7" x14ac:dyDescent="0.5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5">
        <f t="shared" si="78"/>
        <v>0.40799492385786801</v>
      </c>
      <c r="P878" s="6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11">
        <f t="shared" si="80"/>
        <v>41309.246840277774</v>
      </c>
      <c r="T878" s="10">
        <f t="shared" si="81"/>
        <v>41276.246840277774</v>
      </c>
    </row>
    <row r="879" spans="1:20" ht="43" x14ac:dyDescent="0.5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5">
        <f t="shared" si="78"/>
        <v>0.67549999999999999</v>
      </c>
      <c r="P879" s="6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11">
        <f t="shared" si="80"/>
        <v>41627.538888888892</v>
      </c>
      <c r="T879" s="10">
        <f t="shared" si="81"/>
        <v>41597.538888888892</v>
      </c>
    </row>
    <row r="880" spans="1:20" ht="43" x14ac:dyDescent="0.5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5">
        <f t="shared" si="78"/>
        <v>1.2999999999999999E-2</v>
      </c>
      <c r="P880" s="6">
        <f t="shared" si="79"/>
        <v>32.5</v>
      </c>
      <c r="Q880" t="str">
        <f t="shared" si="82"/>
        <v>music</v>
      </c>
      <c r="R880" t="str">
        <f t="shared" si="83"/>
        <v>jazz</v>
      </c>
      <c r="S880" s="11">
        <f t="shared" si="80"/>
        <v>40534.982916666668</v>
      </c>
      <c r="T880" s="10">
        <f t="shared" si="81"/>
        <v>40504.982916666668</v>
      </c>
    </row>
    <row r="881" spans="1:20" ht="43" x14ac:dyDescent="0.5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5">
        <f t="shared" si="78"/>
        <v>0.30666666666666664</v>
      </c>
      <c r="P881" s="6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11">
        <f t="shared" si="80"/>
        <v>41058.579918981479</v>
      </c>
      <c r="T881" s="10">
        <f t="shared" si="81"/>
        <v>41037.579918981479</v>
      </c>
    </row>
    <row r="882" spans="1:20" ht="43" x14ac:dyDescent="0.5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5">
        <f t="shared" si="78"/>
        <v>2.9894179894179893E-2</v>
      </c>
      <c r="P882" s="6">
        <f t="shared" si="79"/>
        <v>14.125</v>
      </c>
      <c r="Q882" t="str">
        <f t="shared" si="82"/>
        <v>music</v>
      </c>
      <c r="R882" t="str">
        <f t="shared" si="83"/>
        <v>indie rock</v>
      </c>
      <c r="S882" s="11">
        <f t="shared" si="80"/>
        <v>41212.07104166667</v>
      </c>
      <c r="T882" s="10">
        <f t="shared" si="81"/>
        <v>41179.07104166667</v>
      </c>
    </row>
    <row r="883" spans="1:20" ht="43" x14ac:dyDescent="0.5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5">
        <f t="shared" si="78"/>
        <v>8.0000000000000002E-3</v>
      </c>
      <c r="P883" s="6">
        <f t="shared" si="79"/>
        <v>30</v>
      </c>
      <c r="Q883" t="str">
        <f t="shared" si="82"/>
        <v>music</v>
      </c>
      <c r="R883" t="str">
        <f t="shared" si="83"/>
        <v>indie rock</v>
      </c>
      <c r="S883" s="11">
        <f t="shared" si="80"/>
        <v>40922.00099537037</v>
      </c>
      <c r="T883" s="10">
        <f t="shared" si="81"/>
        <v>40877.00099537037</v>
      </c>
    </row>
    <row r="884" spans="1:20" ht="43" x14ac:dyDescent="0.5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5">
        <f t="shared" si="78"/>
        <v>0.20133333333333334</v>
      </c>
      <c r="P884" s="6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11">
        <f t="shared" si="80"/>
        <v>40792.610532407409</v>
      </c>
      <c r="T884" s="10">
        <f t="shared" si="81"/>
        <v>40759.610532407409</v>
      </c>
    </row>
    <row r="885" spans="1:20" ht="43" x14ac:dyDescent="0.5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5">
        <f t="shared" si="78"/>
        <v>0.4002</v>
      </c>
      <c r="P885" s="6">
        <f t="shared" si="79"/>
        <v>83.375</v>
      </c>
      <c r="Q885" t="str">
        <f t="shared" si="82"/>
        <v>music</v>
      </c>
      <c r="R885" t="str">
        <f t="shared" si="83"/>
        <v>indie rock</v>
      </c>
      <c r="S885" s="11">
        <f t="shared" si="80"/>
        <v>42431.685590277775</v>
      </c>
      <c r="T885" s="10">
        <f t="shared" si="81"/>
        <v>42371.685590277775</v>
      </c>
    </row>
    <row r="886" spans="1:20" ht="43" x14ac:dyDescent="0.5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5">
        <f t="shared" si="78"/>
        <v>0.01</v>
      </c>
      <c r="P886" s="6">
        <f t="shared" si="79"/>
        <v>10</v>
      </c>
      <c r="Q886" t="str">
        <f t="shared" si="82"/>
        <v>music</v>
      </c>
      <c r="R886" t="str">
        <f t="shared" si="83"/>
        <v>indie rock</v>
      </c>
      <c r="S886" s="11">
        <f t="shared" si="80"/>
        <v>41040.854861111111</v>
      </c>
      <c r="T886" s="10">
        <f t="shared" si="81"/>
        <v>40981.552615740737</v>
      </c>
    </row>
    <row r="887" spans="1:20" ht="43" x14ac:dyDescent="0.5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5">
        <f t="shared" si="78"/>
        <v>0.75</v>
      </c>
      <c r="P887" s="6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11">
        <f t="shared" si="80"/>
        <v>42734.691099537042</v>
      </c>
      <c r="T887" s="10">
        <f t="shared" si="81"/>
        <v>42713.691099537042</v>
      </c>
    </row>
    <row r="888" spans="1:20" ht="43" x14ac:dyDescent="0.5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5">
        <f t="shared" si="78"/>
        <v>0.41</v>
      </c>
      <c r="P888" s="6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11">
        <f t="shared" si="80"/>
        <v>42628.620520833334</v>
      </c>
      <c r="T888" s="10">
        <f t="shared" si="81"/>
        <v>42603.620520833334</v>
      </c>
    </row>
    <row r="889" spans="1:20" ht="43" x14ac:dyDescent="0.5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5">
        <f t="shared" si="78"/>
        <v>0</v>
      </c>
      <c r="P889" s="6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11">
        <f t="shared" si="80"/>
        <v>41056.708969907406</v>
      </c>
      <c r="T889" s="10">
        <f t="shared" si="81"/>
        <v>41026.708969907406</v>
      </c>
    </row>
    <row r="890" spans="1:20" ht="43" x14ac:dyDescent="0.5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5">
        <f t="shared" si="78"/>
        <v>7.1999999999999995E-2</v>
      </c>
      <c r="P890" s="6">
        <f t="shared" si="79"/>
        <v>18</v>
      </c>
      <c r="Q890" t="str">
        <f t="shared" si="82"/>
        <v>music</v>
      </c>
      <c r="R890" t="str">
        <f t="shared" si="83"/>
        <v>indie rock</v>
      </c>
      <c r="S890" s="11">
        <f t="shared" si="80"/>
        <v>40787</v>
      </c>
      <c r="T890" s="10">
        <f t="shared" si="81"/>
        <v>40751.503298611111</v>
      </c>
    </row>
    <row r="891" spans="1:20" ht="43" x14ac:dyDescent="0.5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5">
        <f t="shared" si="78"/>
        <v>9.4412800000000005E-2</v>
      </c>
      <c r="P891" s="6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1">
        <f t="shared" si="80"/>
        <v>41917.534062500003</v>
      </c>
      <c r="T891" s="10">
        <f t="shared" si="81"/>
        <v>41887.534062500003</v>
      </c>
    </row>
    <row r="892" spans="1:20" ht="43" x14ac:dyDescent="0.5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5">
        <f t="shared" si="78"/>
        <v>4.1666666666666664E-2</v>
      </c>
      <c r="P892" s="6">
        <f t="shared" si="79"/>
        <v>31.25</v>
      </c>
      <c r="Q892" t="str">
        <f t="shared" si="82"/>
        <v>music</v>
      </c>
      <c r="R892" t="str">
        <f t="shared" si="83"/>
        <v>indie rock</v>
      </c>
      <c r="S892" s="11">
        <f t="shared" si="80"/>
        <v>41599.490497685183</v>
      </c>
      <c r="T892" s="10">
        <f t="shared" si="81"/>
        <v>41569.448831018519</v>
      </c>
    </row>
    <row r="893" spans="1:20" ht="43" x14ac:dyDescent="0.5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5">
        <f t="shared" si="78"/>
        <v>3.2500000000000001E-2</v>
      </c>
      <c r="P893" s="6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11">
        <f t="shared" si="80"/>
        <v>41871.781597222223</v>
      </c>
      <c r="T893" s="10">
        <f t="shared" si="81"/>
        <v>41841.781597222223</v>
      </c>
    </row>
    <row r="894" spans="1:20" ht="43" x14ac:dyDescent="0.5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5">
        <f t="shared" si="78"/>
        <v>0.40749999999999997</v>
      </c>
      <c r="P894" s="6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11">
        <f t="shared" si="80"/>
        <v>40390.916666666664</v>
      </c>
      <c r="T894" s="10">
        <f t="shared" si="81"/>
        <v>40303.95003472222</v>
      </c>
    </row>
    <row r="895" spans="1:20" ht="43" x14ac:dyDescent="0.5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5">
        <f t="shared" si="78"/>
        <v>0.1</v>
      </c>
      <c r="P895" s="6">
        <f t="shared" si="79"/>
        <v>40</v>
      </c>
      <c r="Q895" t="str">
        <f t="shared" si="82"/>
        <v>music</v>
      </c>
      <c r="R895" t="str">
        <f t="shared" si="83"/>
        <v>indie rock</v>
      </c>
      <c r="S895" s="11">
        <f t="shared" si="80"/>
        <v>42095.606053240743</v>
      </c>
      <c r="T895" s="10">
        <f t="shared" si="81"/>
        <v>42065.647719907407</v>
      </c>
    </row>
    <row r="896" spans="1:20" ht="43" x14ac:dyDescent="0.5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5">
        <f t="shared" si="78"/>
        <v>0.39169999999999999</v>
      </c>
      <c r="P896" s="6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11">
        <f t="shared" si="80"/>
        <v>42526.731597222228</v>
      </c>
      <c r="T896" s="10">
        <f t="shared" si="81"/>
        <v>42496.731597222228</v>
      </c>
    </row>
    <row r="897" spans="1:20" ht="43" x14ac:dyDescent="0.5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5">
        <f t="shared" si="78"/>
        <v>2.4375000000000001E-2</v>
      </c>
      <c r="P897" s="6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11">
        <f t="shared" si="80"/>
        <v>40475.877650462964</v>
      </c>
      <c r="T897" s="10">
        <f t="shared" si="81"/>
        <v>40430.877650462964</v>
      </c>
    </row>
    <row r="898" spans="1:20" ht="43" x14ac:dyDescent="0.5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5">
        <f t="shared" ref="O898:O961" si="84">E898/D898</f>
        <v>0.4</v>
      </c>
      <c r="P898" s="6">
        <f t="shared" ref="P898:P961" si="85">E898/L898</f>
        <v>44.444444444444443</v>
      </c>
      <c r="Q898" t="str">
        <f t="shared" si="82"/>
        <v>music</v>
      </c>
      <c r="R898" t="str">
        <f t="shared" si="83"/>
        <v>indie rock</v>
      </c>
      <c r="S898" s="11">
        <f t="shared" ref="S898:S961" si="86">(((I898/60)/60)/24)+DATE(1970,1,1)+(-6/24)</f>
        <v>42243.916666666672</v>
      </c>
      <c r="T898" s="10">
        <f t="shared" ref="T898:T961" si="87">(((J898/60)/60)/24)+DATE(1970,1,1)+(-6/24)</f>
        <v>42218.622986111113</v>
      </c>
    </row>
    <row r="899" spans="1:20" ht="43" x14ac:dyDescent="0.5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5">
        <f t="shared" si="84"/>
        <v>0</v>
      </c>
      <c r="P899" s="6" t="e">
        <f t="shared" si="85"/>
        <v>#DIV/0!</v>
      </c>
      <c r="Q899" t="str">
        <f t="shared" ref="Q899:Q962" si="88">LEFT(N899,FIND("/",N899)-1)</f>
        <v>music</v>
      </c>
      <c r="R899" t="str">
        <f t="shared" ref="R899:R962" si="89">RIGHT(N899, LEN(N899)-FIND("/", N899))</f>
        <v>indie rock</v>
      </c>
      <c r="S899" s="11">
        <f t="shared" si="86"/>
        <v>41241.480416666665</v>
      </c>
      <c r="T899" s="10">
        <f t="shared" si="87"/>
        <v>41211.438750000001</v>
      </c>
    </row>
    <row r="900" spans="1:20" ht="43" x14ac:dyDescent="0.5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5">
        <f t="shared" si="84"/>
        <v>2.8000000000000001E-2</v>
      </c>
      <c r="P900" s="6">
        <f t="shared" si="85"/>
        <v>35</v>
      </c>
      <c r="Q900" t="str">
        <f t="shared" si="88"/>
        <v>music</v>
      </c>
      <c r="R900" t="str">
        <f t="shared" si="89"/>
        <v>indie rock</v>
      </c>
      <c r="S900" s="11">
        <f t="shared" si="86"/>
        <v>40923.508217592593</v>
      </c>
      <c r="T900" s="10">
        <f t="shared" si="87"/>
        <v>40878.508217592593</v>
      </c>
    </row>
    <row r="901" spans="1:20" ht="43" x14ac:dyDescent="0.5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5">
        <f t="shared" si="84"/>
        <v>0.37333333333333335</v>
      </c>
      <c r="P901" s="6">
        <f t="shared" si="85"/>
        <v>35</v>
      </c>
      <c r="Q901" t="str">
        <f t="shared" si="88"/>
        <v>music</v>
      </c>
      <c r="R901" t="str">
        <f t="shared" si="89"/>
        <v>indie rock</v>
      </c>
      <c r="S901" s="11">
        <f t="shared" si="86"/>
        <v>40690.849097222221</v>
      </c>
      <c r="T901" s="10">
        <f t="shared" si="87"/>
        <v>40645.849097222221</v>
      </c>
    </row>
    <row r="902" spans="1:20" ht="28.7" x14ac:dyDescent="0.5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5">
        <f t="shared" si="84"/>
        <v>4.1999999999999997E-3</v>
      </c>
      <c r="P902" s="6">
        <f t="shared" si="85"/>
        <v>10.5</v>
      </c>
      <c r="Q902" t="str">
        <f t="shared" si="88"/>
        <v>music</v>
      </c>
      <c r="R902" t="str">
        <f t="shared" si="89"/>
        <v>jazz</v>
      </c>
      <c r="S902" s="11">
        <f t="shared" si="86"/>
        <v>42459.557893518519</v>
      </c>
      <c r="T902" s="10">
        <f t="shared" si="87"/>
        <v>42429.59956018519</v>
      </c>
    </row>
    <row r="903" spans="1:20" ht="57.35" x14ac:dyDescent="0.5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5">
        <f t="shared" si="84"/>
        <v>0</v>
      </c>
      <c r="P903" s="6" t="e">
        <f t="shared" si="85"/>
        <v>#DIV/0!</v>
      </c>
      <c r="Q903" t="str">
        <f t="shared" si="88"/>
        <v>music</v>
      </c>
      <c r="R903" t="str">
        <f t="shared" si="89"/>
        <v>jazz</v>
      </c>
      <c r="S903" s="11">
        <f t="shared" si="86"/>
        <v>40337.549305555556</v>
      </c>
      <c r="T903" s="10">
        <f t="shared" si="87"/>
        <v>40291.56150462963</v>
      </c>
    </row>
    <row r="904" spans="1:20" ht="57.35" x14ac:dyDescent="0.5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5">
        <f t="shared" si="84"/>
        <v>3.0000000000000001E-3</v>
      </c>
      <c r="P904" s="6">
        <f t="shared" si="85"/>
        <v>30</v>
      </c>
      <c r="Q904" t="str">
        <f t="shared" si="88"/>
        <v>music</v>
      </c>
      <c r="R904" t="str">
        <f t="shared" si="89"/>
        <v>jazz</v>
      </c>
      <c r="S904" s="11">
        <f t="shared" si="86"/>
        <v>41881.395833333336</v>
      </c>
      <c r="T904" s="10">
        <f t="shared" si="87"/>
        <v>41829.715532407405</v>
      </c>
    </row>
    <row r="905" spans="1:20" ht="43" x14ac:dyDescent="0.5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5">
        <f t="shared" si="84"/>
        <v>3.2000000000000001E-2</v>
      </c>
      <c r="P905" s="6">
        <f t="shared" si="85"/>
        <v>40</v>
      </c>
      <c r="Q905" t="str">
        <f t="shared" si="88"/>
        <v>music</v>
      </c>
      <c r="R905" t="str">
        <f t="shared" si="89"/>
        <v>jazz</v>
      </c>
      <c r="S905" s="11">
        <f t="shared" si="86"/>
        <v>41174.850694444445</v>
      </c>
      <c r="T905" s="10">
        <f t="shared" si="87"/>
        <v>41149.546064814815</v>
      </c>
    </row>
    <row r="906" spans="1:20" ht="43" x14ac:dyDescent="0.5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5">
        <f t="shared" si="84"/>
        <v>3.0200000000000001E-3</v>
      </c>
      <c r="P906" s="6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11">
        <f t="shared" si="86"/>
        <v>42371.830289351856</v>
      </c>
      <c r="T906" s="10">
        <f t="shared" si="87"/>
        <v>42341.830289351856</v>
      </c>
    </row>
    <row r="907" spans="1:20" ht="43" x14ac:dyDescent="0.5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5">
        <f t="shared" si="84"/>
        <v>3.0153846153846153E-2</v>
      </c>
      <c r="P907" s="6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11">
        <f t="shared" si="86"/>
        <v>40566.989884259259</v>
      </c>
      <c r="T907" s="10">
        <f t="shared" si="87"/>
        <v>40506.989884259259</v>
      </c>
    </row>
    <row r="908" spans="1:20" ht="28.7" x14ac:dyDescent="0.5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5">
        <f t="shared" si="84"/>
        <v>0</v>
      </c>
      <c r="P908" s="6" t="e">
        <f t="shared" si="85"/>
        <v>#DIV/0!</v>
      </c>
      <c r="Q908" t="str">
        <f t="shared" si="88"/>
        <v>music</v>
      </c>
      <c r="R908" t="str">
        <f t="shared" si="89"/>
        <v>jazz</v>
      </c>
      <c r="S908" s="11">
        <f t="shared" si="86"/>
        <v>41710.898032407407</v>
      </c>
      <c r="T908" s="10">
        <f t="shared" si="87"/>
        <v>41680.939699074072</v>
      </c>
    </row>
    <row r="909" spans="1:20" ht="28.7" x14ac:dyDescent="0.5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5">
        <f t="shared" si="84"/>
        <v>0</v>
      </c>
      <c r="P909" s="6" t="e">
        <f t="shared" si="85"/>
        <v>#DIV/0!</v>
      </c>
      <c r="Q909" t="str">
        <f t="shared" si="88"/>
        <v>music</v>
      </c>
      <c r="R909" t="str">
        <f t="shared" si="89"/>
        <v>jazz</v>
      </c>
      <c r="S909" s="11">
        <f t="shared" si="86"/>
        <v>40796.942395833335</v>
      </c>
      <c r="T909" s="10">
        <f t="shared" si="87"/>
        <v>40766.942395833335</v>
      </c>
    </row>
    <row r="910" spans="1:20" ht="43" x14ac:dyDescent="0.5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5">
        <f t="shared" si="84"/>
        <v>0</v>
      </c>
      <c r="P910" s="6" t="e">
        <f t="shared" si="85"/>
        <v>#DIV/0!</v>
      </c>
      <c r="Q910" t="str">
        <f t="shared" si="88"/>
        <v>music</v>
      </c>
      <c r="R910" t="str">
        <f t="shared" si="89"/>
        <v>jazz</v>
      </c>
      <c r="S910" s="11">
        <f t="shared" si="86"/>
        <v>40385.957638888889</v>
      </c>
      <c r="T910" s="10">
        <f t="shared" si="87"/>
        <v>40340.551562499997</v>
      </c>
    </row>
    <row r="911" spans="1:20" ht="57.35" x14ac:dyDescent="0.5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5">
        <f t="shared" si="84"/>
        <v>3.2500000000000001E-2</v>
      </c>
      <c r="P911" s="6">
        <f t="shared" si="85"/>
        <v>65</v>
      </c>
      <c r="Q911" t="str">
        <f t="shared" si="88"/>
        <v>music</v>
      </c>
      <c r="R911" t="str">
        <f t="shared" si="89"/>
        <v>jazz</v>
      </c>
      <c r="S911" s="11">
        <f t="shared" si="86"/>
        <v>41112.916666666664</v>
      </c>
      <c r="T911" s="10">
        <f t="shared" si="87"/>
        <v>41081.44027777778</v>
      </c>
    </row>
    <row r="912" spans="1:20" ht="43" x14ac:dyDescent="0.5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5">
        <f t="shared" si="84"/>
        <v>0.22363636363636363</v>
      </c>
      <c r="P912" s="6">
        <f t="shared" si="85"/>
        <v>24.6</v>
      </c>
      <c r="Q912" t="str">
        <f t="shared" si="88"/>
        <v>music</v>
      </c>
      <c r="R912" t="str">
        <f t="shared" si="89"/>
        <v>jazz</v>
      </c>
      <c r="S912" s="11">
        <f t="shared" si="86"/>
        <v>42797.295358796298</v>
      </c>
      <c r="T912" s="10">
        <f t="shared" si="87"/>
        <v>42737.295358796298</v>
      </c>
    </row>
    <row r="913" spans="1:20" ht="43" x14ac:dyDescent="0.5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5">
        <f t="shared" si="84"/>
        <v>0</v>
      </c>
      <c r="P913" s="6" t="e">
        <f t="shared" si="85"/>
        <v>#DIV/0!</v>
      </c>
      <c r="Q913" t="str">
        <f t="shared" si="88"/>
        <v>music</v>
      </c>
      <c r="R913" t="str">
        <f t="shared" si="89"/>
        <v>jazz</v>
      </c>
      <c r="S913" s="11">
        <f t="shared" si="86"/>
        <v>41662.755150462966</v>
      </c>
      <c r="T913" s="10">
        <f t="shared" si="87"/>
        <v>41641.755150462966</v>
      </c>
    </row>
    <row r="914" spans="1:20" ht="43" x14ac:dyDescent="0.5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5">
        <f t="shared" si="84"/>
        <v>8.5714285714285719E-3</v>
      </c>
      <c r="P914" s="6">
        <f t="shared" si="85"/>
        <v>15</v>
      </c>
      <c r="Q914" t="str">
        <f t="shared" si="88"/>
        <v>music</v>
      </c>
      <c r="R914" t="str">
        <f t="shared" si="89"/>
        <v>jazz</v>
      </c>
      <c r="S914" s="11">
        <f t="shared" si="86"/>
        <v>41253.901006944441</v>
      </c>
      <c r="T914" s="10">
        <f t="shared" si="87"/>
        <v>41193.859340277777</v>
      </c>
    </row>
    <row r="915" spans="1:20" ht="43" x14ac:dyDescent="0.5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5">
        <f t="shared" si="84"/>
        <v>6.6066666666666662E-2</v>
      </c>
      <c r="P915" s="6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11">
        <f t="shared" si="86"/>
        <v>41033.889108796298</v>
      </c>
      <c r="T915" s="10">
        <f t="shared" si="87"/>
        <v>41003.889108796298</v>
      </c>
    </row>
    <row r="916" spans="1:20" ht="43" x14ac:dyDescent="0.5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5">
        <f t="shared" si="84"/>
        <v>0</v>
      </c>
      <c r="P916" s="6" t="e">
        <f t="shared" si="85"/>
        <v>#DIV/0!</v>
      </c>
      <c r="Q916" t="str">
        <f t="shared" si="88"/>
        <v>music</v>
      </c>
      <c r="R916" t="str">
        <f t="shared" si="89"/>
        <v>jazz</v>
      </c>
      <c r="S916" s="11">
        <f t="shared" si="86"/>
        <v>41146.513275462967</v>
      </c>
      <c r="T916" s="10">
        <f t="shared" si="87"/>
        <v>41116.513275462967</v>
      </c>
    </row>
    <row r="917" spans="1:20" ht="43" x14ac:dyDescent="0.5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5">
        <f t="shared" si="84"/>
        <v>5.7692307692307696E-2</v>
      </c>
      <c r="P917" s="6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11">
        <f t="shared" si="86"/>
        <v>40968.957638888889</v>
      </c>
      <c r="T917" s="10">
        <f t="shared" si="87"/>
        <v>40937.429560185185</v>
      </c>
    </row>
    <row r="918" spans="1:20" ht="43" x14ac:dyDescent="0.5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5">
        <f t="shared" si="84"/>
        <v>0</v>
      </c>
      <c r="P918" s="6" t="e">
        <f t="shared" si="85"/>
        <v>#DIV/0!</v>
      </c>
      <c r="Q918" t="str">
        <f t="shared" si="88"/>
        <v>music</v>
      </c>
      <c r="R918" t="str">
        <f t="shared" si="89"/>
        <v>jazz</v>
      </c>
      <c r="S918" s="11">
        <f t="shared" si="86"/>
        <v>40472.958333333336</v>
      </c>
      <c r="T918" s="10">
        <f t="shared" si="87"/>
        <v>40434.603402777779</v>
      </c>
    </row>
    <row r="919" spans="1:20" ht="43" x14ac:dyDescent="0.5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5">
        <f t="shared" si="84"/>
        <v>6.0000000000000001E-3</v>
      </c>
      <c r="P919" s="6">
        <f t="shared" si="85"/>
        <v>30</v>
      </c>
      <c r="Q919" t="str">
        <f t="shared" si="88"/>
        <v>music</v>
      </c>
      <c r="R919" t="str">
        <f t="shared" si="89"/>
        <v>jazz</v>
      </c>
      <c r="S919" s="11">
        <f t="shared" si="86"/>
        <v>41833.854166666664</v>
      </c>
      <c r="T919" s="10">
        <f t="shared" si="87"/>
        <v>41802.69363425926</v>
      </c>
    </row>
    <row r="920" spans="1:20" ht="43" x14ac:dyDescent="0.5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5">
        <f t="shared" si="84"/>
        <v>5.0256410256410255E-2</v>
      </c>
      <c r="P920" s="6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1">
        <f t="shared" si="86"/>
        <v>41974.707881944443</v>
      </c>
      <c r="T920" s="10">
        <f t="shared" si="87"/>
        <v>41944.666215277779</v>
      </c>
    </row>
    <row r="921" spans="1:20" x14ac:dyDescent="0.5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5">
        <f t="shared" si="84"/>
        <v>5.0000000000000001E-3</v>
      </c>
      <c r="P921" s="6">
        <f t="shared" si="85"/>
        <v>100</v>
      </c>
      <c r="Q921" t="str">
        <f t="shared" si="88"/>
        <v>music</v>
      </c>
      <c r="R921" t="str">
        <f t="shared" si="89"/>
        <v>jazz</v>
      </c>
      <c r="S921" s="11">
        <f t="shared" si="86"/>
        <v>41262.391724537039</v>
      </c>
      <c r="T921" s="10">
        <f t="shared" si="87"/>
        <v>41227.391724537039</v>
      </c>
    </row>
    <row r="922" spans="1:20" ht="43" x14ac:dyDescent="0.5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5">
        <f t="shared" si="84"/>
        <v>0</v>
      </c>
      <c r="P922" s="6" t="e">
        <f t="shared" si="85"/>
        <v>#DIV/0!</v>
      </c>
      <c r="Q922" t="str">
        <f t="shared" si="88"/>
        <v>music</v>
      </c>
      <c r="R922" t="str">
        <f t="shared" si="89"/>
        <v>jazz</v>
      </c>
      <c r="S922" s="11">
        <f t="shared" si="86"/>
        <v>41592.463217592594</v>
      </c>
      <c r="T922" s="10">
        <f t="shared" si="87"/>
        <v>41562.42155092593</v>
      </c>
    </row>
    <row r="923" spans="1:20" ht="43" x14ac:dyDescent="0.5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5">
        <f t="shared" si="84"/>
        <v>0.309</v>
      </c>
      <c r="P923" s="6">
        <f t="shared" si="85"/>
        <v>231.75</v>
      </c>
      <c r="Q923" t="str">
        <f t="shared" si="88"/>
        <v>music</v>
      </c>
      <c r="R923" t="str">
        <f t="shared" si="89"/>
        <v>jazz</v>
      </c>
      <c r="S923" s="11">
        <f t="shared" si="86"/>
        <v>40888.962685185186</v>
      </c>
      <c r="T923" s="10">
        <f t="shared" si="87"/>
        <v>40846.921018518515</v>
      </c>
    </row>
    <row r="924" spans="1:20" ht="43" x14ac:dyDescent="0.5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5">
        <f t="shared" si="84"/>
        <v>0.21037037037037037</v>
      </c>
      <c r="P924" s="6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11">
        <f t="shared" si="86"/>
        <v>41913.280011574076</v>
      </c>
      <c r="T924" s="10">
        <f t="shared" si="87"/>
        <v>41878.280011574076</v>
      </c>
    </row>
    <row r="925" spans="1:20" ht="43" x14ac:dyDescent="0.5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5">
        <f t="shared" si="84"/>
        <v>2.1999999999999999E-2</v>
      </c>
      <c r="P925" s="6">
        <f t="shared" si="85"/>
        <v>55</v>
      </c>
      <c r="Q925" t="str">
        <f t="shared" si="88"/>
        <v>music</v>
      </c>
      <c r="R925" t="str">
        <f t="shared" si="89"/>
        <v>jazz</v>
      </c>
      <c r="S925" s="11">
        <f t="shared" si="86"/>
        <v>41964.751423611116</v>
      </c>
      <c r="T925" s="10">
        <f t="shared" si="87"/>
        <v>41934.709756944445</v>
      </c>
    </row>
    <row r="926" spans="1:20" ht="43" x14ac:dyDescent="0.5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5">
        <f t="shared" si="84"/>
        <v>0.109</v>
      </c>
      <c r="P926" s="6">
        <f t="shared" si="85"/>
        <v>21.8</v>
      </c>
      <c r="Q926" t="str">
        <f t="shared" si="88"/>
        <v>music</v>
      </c>
      <c r="R926" t="str">
        <f t="shared" si="89"/>
        <v>jazz</v>
      </c>
      <c r="S926" s="11">
        <f t="shared" si="86"/>
        <v>41318.692928240744</v>
      </c>
      <c r="T926" s="10">
        <f t="shared" si="87"/>
        <v>41288.692928240744</v>
      </c>
    </row>
    <row r="927" spans="1:20" ht="43" x14ac:dyDescent="0.5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5">
        <f t="shared" si="84"/>
        <v>2.6666666666666668E-2</v>
      </c>
      <c r="P927" s="6">
        <f t="shared" si="85"/>
        <v>32</v>
      </c>
      <c r="Q927" t="str">
        <f t="shared" si="88"/>
        <v>music</v>
      </c>
      <c r="R927" t="str">
        <f t="shared" si="89"/>
        <v>jazz</v>
      </c>
      <c r="S927" s="11">
        <f t="shared" si="86"/>
        <v>41605.672581018516</v>
      </c>
      <c r="T927" s="10">
        <f t="shared" si="87"/>
        <v>41575.630914351852</v>
      </c>
    </row>
    <row r="928" spans="1:20" ht="57.35" x14ac:dyDescent="0.5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5">
        <f t="shared" si="84"/>
        <v>0</v>
      </c>
      <c r="P928" s="6" t="e">
        <f t="shared" si="85"/>
        <v>#DIV/0!</v>
      </c>
      <c r="Q928" t="str">
        <f t="shared" si="88"/>
        <v>music</v>
      </c>
      <c r="R928" t="str">
        <f t="shared" si="89"/>
        <v>jazz</v>
      </c>
      <c r="S928" s="11">
        <f t="shared" si="86"/>
        <v>40367.694444444445</v>
      </c>
      <c r="T928" s="10">
        <f t="shared" si="87"/>
        <v>40337.77002314815</v>
      </c>
    </row>
    <row r="929" spans="1:20" ht="28.7" x14ac:dyDescent="0.5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5">
        <f t="shared" si="84"/>
        <v>0</v>
      </c>
      <c r="P929" s="6" t="e">
        <f t="shared" si="85"/>
        <v>#DIV/0!</v>
      </c>
      <c r="Q929" t="str">
        <f t="shared" si="88"/>
        <v>music</v>
      </c>
      <c r="R929" t="str">
        <f t="shared" si="89"/>
        <v>jazz</v>
      </c>
      <c r="S929" s="11">
        <f t="shared" si="86"/>
        <v>41043.572858796295</v>
      </c>
      <c r="T929" s="10">
        <f t="shared" si="87"/>
        <v>41013.572858796295</v>
      </c>
    </row>
    <row r="930" spans="1:20" ht="43" x14ac:dyDescent="0.5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5">
        <f t="shared" si="84"/>
        <v>0.10862068965517241</v>
      </c>
      <c r="P930" s="6">
        <f t="shared" si="85"/>
        <v>56.25</v>
      </c>
      <c r="Q930" t="str">
        <f t="shared" si="88"/>
        <v>music</v>
      </c>
      <c r="R930" t="str">
        <f t="shared" si="89"/>
        <v>jazz</v>
      </c>
      <c r="S930" s="11">
        <f t="shared" si="86"/>
        <v>41230.75</v>
      </c>
      <c r="T930" s="10">
        <f t="shared" si="87"/>
        <v>41180.61241898148</v>
      </c>
    </row>
    <row r="931" spans="1:20" ht="43" x14ac:dyDescent="0.5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5">
        <f t="shared" si="84"/>
        <v>0</v>
      </c>
      <c r="P931" s="6" t="e">
        <f t="shared" si="85"/>
        <v>#DIV/0!</v>
      </c>
      <c r="Q931" t="str">
        <f t="shared" si="88"/>
        <v>music</v>
      </c>
      <c r="R931" t="str">
        <f t="shared" si="89"/>
        <v>jazz</v>
      </c>
      <c r="S931" s="11">
        <f t="shared" si="86"/>
        <v>41007.946400462963</v>
      </c>
      <c r="T931" s="10">
        <f t="shared" si="87"/>
        <v>40977.988067129627</v>
      </c>
    </row>
    <row r="932" spans="1:20" ht="57.35" x14ac:dyDescent="0.5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5">
        <f t="shared" si="84"/>
        <v>0.38333333333333336</v>
      </c>
      <c r="P932" s="6">
        <f t="shared" si="85"/>
        <v>69</v>
      </c>
      <c r="Q932" t="str">
        <f t="shared" si="88"/>
        <v>music</v>
      </c>
      <c r="R932" t="str">
        <f t="shared" si="89"/>
        <v>jazz</v>
      </c>
      <c r="S932" s="11">
        <f t="shared" si="86"/>
        <v>40354.647222222222</v>
      </c>
      <c r="T932" s="10">
        <f t="shared" si="87"/>
        <v>40312.665578703702</v>
      </c>
    </row>
    <row r="933" spans="1:20" ht="43" x14ac:dyDescent="0.5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5">
        <f t="shared" si="84"/>
        <v>6.5500000000000003E-2</v>
      </c>
      <c r="P933" s="6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11">
        <f t="shared" si="86"/>
        <v>41714.666666666664</v>
      </c>
      <c r="T933" s="10">
        <f t="shared" si="87"/>
        <v>41680.109976851854</v>
      </c>
    </row>
    <row r="934" spans="1:20" ht="28.7" x14ac:dyDescent="0.5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5">
        <f t="shared" si="84"/>
        <v>0.14536842105263159</v>
      </c>
      <c r="P934" s="6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11">
        <f t="shared" si="86"/>
        <v>41355.677604166667</v>
      </c>
      <c r="T934" s="10">
        <f t="shared" si="87"/>
        <v>41310.719270833331</v>
      </c>
    </row>
    <row r="935" spans="1:20" ht="43" x14ac:dyDescent="0.5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5">
        <f t="shared" si="84"/>
        <v>0.06</v>
      </c>
      <c r="P935" s="6">
        <f t="shared" si="85"/>
        <v>60</v>
      </c>
      <c r="Q935" t="str">
        <f t="shared" si="88"/>
        <v>music</v>
      </c>
      <c r="R935" t="str">
        <f t="shared" si="89"/>
        <v>jazz</v>
      </c>
      <c r="S935" s="11">
        <f t="shared" si="86"/>
        <v>41770.919085648151</v>
      </c>
      <c r="T935" s="10">
        <f t="shared" si="87"/>
        <v>41710.919085648151</v>
      </c>
    </row>
    <row r="936" spans="1:20" ht="43" x14ac:dyDescent="0.5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5">
        <f t="shared" si="84"/>
        <v>0.30399999999999999</v>
      </c>
      <c r="P936" s="6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11">
        <f t="shared" si="86"/>
        <v>41763</v>
      </c>
      <c r="T936" s="10">
        <f t="shared" si="87"/>
        <v>41733.487083333333</v>
      </c>
    </row>
    <row r="937" spans="1:20" ht="43" x14ac:dyDescent="0.5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5">
        <f t="shared" si="84"/>
        <v>1.4285714285714285E-2</v>
      </c>
      <c r="P937" s="6">
        <f t="shared" si="85"/>
        <v>25</v>
      </c>
      <c r="Q937" t="str">
        <f t="shared" si="88"/>
        <v>music</v>
      </c>
      <c r="R937" t="str">
        <f t="shared" si="89"/>
        <v>jazz</v>
      </c>
      <c r="S937" s="11">
        <f t="shared" si="86"/>
        <v>42398.083668981482</v>
      </c>
      <c r="T937" s="10">
        <f t="shared" si="87"/>
        <v>42368.083668981482</v>
      </c>
    </row>
    <row r="938" spans="1:20" ht="43" x14ac:dyDescent="0.5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5">
        <f t="shared" si="84"/>
        <v>0</v>
      </c>
      <c r="P938" s="6" t="e">
        <f t="shared" si="85"/>
        <v>#DIV/0!</v>
      </c>
      <c r="Q938" t="str">
        <f t="shared" si="88"/>
        <v>music</v>
      </c>
      <c r="R938" t="str">
        <f t="shared" si="89"/>
        <v>jazz</v>
      </c>
      <c r="S938" s="11">
        <f t="shared" si="86"/>
        <v>40926.583333333336</v>
      </c>
      <c r="T938" s="10">
        <f t="shared" si="87"/>
        <v>40882.774178240739</v>
      </c>
    </row>
    <row r="939" spans="1:20" ht="43" x14ac:dyDescent="0.5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5">
        <f t="shared" si="84"/>
        <v>1.1428571428571429E-2</v>
      </c>
      <c r="P939" s="6">
        <f t="shared" si="85"/>
        <v>20</v>
      </c>
      <c r="Q939" t="str">
        <f t="shared" si="88"/>
        <v>music</v>
      </c>
      <c r="R939" t="str">
        <f t="shared" si="89"/>
        <v>jazz</v>
      </c>
      <c r="S939" s="11">
        <f t="shared" si="86"/>
        <v>41581.589780092596</v>
      </c>
      <c r="T939" s="10">
        <f t="shared" si="87"/>
        <v>41551.548113425924</v>
      </c>
    </row>
    <row r="940" spans="1:20" ht="43" x14ac:dyDescent="0.5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5">
        <f t="shared" si="84"/>
        <v>3.5714285714285713E-3</v>
      </c>
      <c r="P940" s="6">
        <f t="shared" si="85"/>
        <v>25</v>
      </c>
      <c r="Q940" t="str">
        <f t="shared" si="88"/>
        <v>music</v>
      </c>
      <c r="R940" t="str">
        <f t="shared" si="89"/>
        <v>jazz</v>
      </c>
      <c r="S940" s="11">
        <f t="shared" si="86"/>
        <v>41154.229722222226</v>
      </c>
      <c r="T940" s="10">
        <f t="shared" si="87"/>
        <v>41124.229722222226</v>
      </c>
    </row>
    <row r="941" spans="1:20" ht="43" x14ac:dyDescent="0.5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5">
        <f t="shared" si="84"/>
        <v>1.4545454545454545E-2</v>
      </c>
      <c r="P941" s="6">
        <f t="shared" si="85"/>
        <v>20</v>
      </c>
      <c r="Q941" t="str">
        <f t="shared" si="88"/>
        <v>music</v>
      </c>
      <c r="R941" t="str">
        <f t="shared" si="89"/>
        <v>jazz</v>
      </c>
      <c r="S941" s="11">
        <f t="shared" si="86"/>
        <v>41455.581944444442</v>
      </c>
      <c r="T941" s="10">
        <f t="shared" si="87"/>
        <v>41416.513171296298</v>
      </c>
    </row>
    <row r="942" spans="1:20" ht="43" x14ac:dyDescent="0.5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5">
        <f t="shared" si="84"/>
        <v>0.17155555555555554</v>
      </c>
      <c r="P942" s="6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11">
        <f t="shared" si="86"/>
        <v>42226.758402777778</v>
      </c>
      <c r="T942" s="10">
        <f t="shared" si="87"/>
        <v>42181.758402777778</v>
      </c>
    </row>
    <row r="943" spans="1:20" ht="57.35" x14ac:dyDescent="0.5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5">
        <f t="shared" si="84"/>
        <v>2.3220000000000001E-2</v>
      </c>
      <c r="P943" s="6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11">
        <f t="shared" si="86"/>
        <v>42775.846585648149</v>
      </c>
      <c r="T943" s="10">
        <f t="shared" si="87"/>
        <v>42745.846585648149</v>
      </c>
    </row>
    <row r="944" spans="1:20" ht="43" x14ac:dyDescent="0.5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5">
        <f t="shared" si="84"/>
        <v>8.9066666666666669E-2</v>
      </c>
      <c r="P944" s="6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1">
        <f t="shared" si="86"/>
        <v>42418.593287037031</v>
      </c>
      <c r="T944" s="10">
        <f t="shared" si="87"/>
        <v>42382.593287037031</v>
      </c>
    </row>
    <row r="945" spans="1:20" ht="28.7" x14ac:dyDescent="0.5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5">
        <f t="shared" si="84"/>
        <v>9.633333333333334E-2</v>
      </c>
      <c r="P945" s="6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11">
        <f t="shared" si="86"/>
        <v>42703.459548611107</v>
      </c>
      <c r="T945" s="10">
        <f t="shared" si="87"/>
        <v>42673.41788194445</v>
      </c>
    </row>
    <row r="946" spans="1:20" ht="43" x14ac:dyDescent="0.5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5">
        <f t="shared" si="84"/>
        <v>0.13325999999999999</v>
      </c>
      <c r="P946" s="6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11">
        <f t="shared" si="86"/>
        <v>42478.333333333328</v>
      </c>
      <c r="T946" s="10">
        <f t="shared" si="87"/>
        <v>42444.333912037036</v>
      </c>
    </row>
    <row r="947" spans="1:20" ht="43" x14ac:dyDescent="0.5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5">
        <f t="shared" si="84"/>
        <v>2.4840000000000001E-2</v>
      </c>
      <c r="P947" s="6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1">
        <f t="shared" si="86"/>
        <v>42784.749305555553</v>
      </c>
      <c r="T947" s="10">
        <f t="shared" si="87"/>
        <v>42732.622986111113</v>
      </c>
    </row>
    <row r="948" spans="1:20" ht="28.7" x14ac:dyDescent="0.5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5">
        <f t="shared" si="84"/>
        <v>1.9066666666666666E-2</v>
      </c>
      <c r="P948" s="6">
        <f t="shared" si="85"/>
        <v>57.2</v>
      </c>
      <c r="Q948" t="str">
        <f t="shared" si="88"/>
        <v>technology</v>
      </c>
      <c r="R948" t="str">
        <f t="shared" si="89"/>
        <v>wearables</v>
      </c>
      <c r="S948" s="11">
        <f t="shared" si="86"/>
        <v>42622.500555555554</v>
      </c>
      <c r="T948" s="10">
        <f t="shared" si="87"/>
        <v>42592.500555555554</v>
      </c>
    </row>
    <row r="949" spans="1:20" ht="43" x14ac:dyDescent="0.5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5">
        <f t="shared" si="84"/>
        <v>0</v>
      </c>
      <c r="P949" s="6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11">
        <f t="shared" si="86"/>
        <v>42551.531319444446</v>
      </c>
      <c r="T949" s="10">
        <f t="shared" si="87"/>
        <v>42491.531319444446</v>
      </c>
    </row>
    <row r="950" spans="1:20" ht="57.35" x14ac:dyDescent="0.5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5">
        <f t="shared" si="84"/>
        <v>0.12</v>
      </c>
      <c r="P950" s="6">
        <f t="shared" si="85"/>
        <v>60</v>
      </c>
      <c r="Q950" t="str">
        <f t="shared" si="88"/>
        <v>technology</v>
      </c>
      <c r="R950" t="str">
        <f t="shared" si="89"/>
        <v>wearables</v>
      </c>
      <c r="S950" s="11">
        <f t="shared" si="86"/>
        <v>42441.578287037039</v>
      </c>
      <c r="T950" s="10">
        <f t="shared" si="87"/>
        <v>42411.578287037039</v>
      </c>
    </row>
    <row r="951" spans="1:20" ht="43" x14ac:dyDescent="0.5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5">
        <f t="shared" si="84"/>
        <v>1.3650000000000001E-2</v>
      </c>
      <c r="P951" s="6">
        <f t="shared" si="85"/>
        <v>39</v>
      </c>
      <c r="Q951" t="str">
        <f t="shared" si="88"/>
        <v>technology</v>
      </c>
      <c r="R951" t="str">
        <f t="shared" si="89"/>
        <v>wearables</v>
      </c>
      <c r="S951" s="11">
        <f t="shared" si="86"/>
        <v>42420.793703703705</v>
      </c>
      <c r="T951" s="10">
        <f t="shared" si="87"/>
        <v>42360.793703703705</v>
      </c>
    </row>
    <row r="952" spans="1:20" ht="43" x14ac:dyDescent="0.5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5">
        <f t="shared" si="84"/>
        <v>0.28039999999999998</v>
      </c>
      <c r="P952" s="6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11">
        <f t="shared" si="86"/>
        <v>42386.500706018516</v>
      </c>
      <c r="T952" s="10">
        <f t="shared" si="87"/>
        <v>42356.500706018516</v>
      </c>
    </row>
    <row r="953" spans="1:20" x14ac:dyDescent="0.5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5">
        <f t="shared" si="84"/>
        <v>0.38390000000000002</v>
      </c>
      <c r="P953" s="6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11">
        <f t="shared" si="86"/>
        <v>42525.403611111105</v>
      </c>
      <c r="T953" s="10">
        <f t="shared" si="87"/>
        <v>42480.403611111105</v>
      </c>
    </row>
    <row r="954" spans="1:20" ht="28.7" x14ac:dyDescent="0.5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5">
        <f t="shared" si="84"/>
        <v>0.39942857142857141</v>
      </c>
      <c r="P954" s="6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11">
        <f t="shared" si="86"/>
        <v>42692.405231481483</v>
      </c>
      <c r="T954" s="10">
        <f t="shared" si="87"/>
        <v>42662.363564814819</v>
      </c>
    </row>
    <row r="955" spans="1:20" ht="43" x14ac:dyDescent="0.5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5">
        <f t="shared" si="84"/>
        <v>8.3999999999999995E-3</v>
      </c>
      <c r="P955" s="6">
        <f t="shared" si="85"/>
        <v>25.2</v>
      </c>
      <c r="Q955" t="str">
        <f t="shared" si="88"/>
        <v>technology</v>
      </c>
      <c r="R955" t="str">
        <f t="shared" si="89"/>
        <v>wearables</v>
      </c>
      <c r="S955" s="11">
        <f t="shared" si="86"/>
        <v>42028.914340277777</v>
      </c>
      <c r="T955" s="10">
        <f t="shared" si="87"/>
        <v>41998.914340277777</v>
      </c>
    </row>
    <row r="956" spans="1:20" ht="43" x14ac:dyDescent="0.5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5">
        <f t="shared" si="84"/>
        <v>0.43406666666666666</v>
      </c>
      <c r="P956" s="6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11">
        <f t="shared" si="86"/>
        <v>42236.583784722221</v>
      </c>
      <c r="T956" s="10">
        <f t="shared" si="87"/>
        <v>42194.583784722221</v>
      </c>
    </row>
    <row r="957" spans="1:20" ht="43" x14ac:dyDescent="0.5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5">
        <f t="shared" si="84"/>
        <v>5.6613333333333335E-2</v>
      </c>
      <c r="P957" s="6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11">
        <f t="shared" si="86"/>
        <v>42626.045138888891</v>
      </c>
      <c r="T957" s="10">
        <f t="shared" si="87"/>
        <v>42586.045138888891</v>
      </c>
    </row>
    <row r="958" spans="1:20" ht="57.35" x14ac:dyDescent="0.5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5">
        <f t="shared" si="84"/>
        <v>1.7219999999999999E-2</v>
      </c>
      <c r="P958" s="6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11">
        <f t="shared" si="86"/>
        <v>42120.622210648144</v>
      </c>
      <c r="T958" s="10">
        <f t="shared" si="87"/>
        <v>42060.663877314815</v>
      </c>
    </row>
    <row r="959" spans="1:20" ht="28.7" x14ac:dyDescent="0.5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5">
        <f t="shared" si="84"/>
        <v>1.9416666666666665E-2</v>
      </c>
      <c r="P959" s="6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11">
        <f t="shared" si="86"/>
        <v>42691.344131944439</v>
      </c>
      <c r="T959" s="10">
        <f t="shared" si="87"/>
        <v>42660.302465277782</v>
      </c>
    </row>
    <row r="960" spans="1:20" ht="43" x14ac:dyDescent="0.5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5">
        <f t="shared" si="84"/>
        <v>0.11328275684711328</v>
      </c>
      <c r="P960" s="6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11">
        <f t="shared" si="86"/>
        <v>42103.957638888889</v>
      </c>
      <c r="T960" s="10">
        <f t="shared" si="87"/>
        <v>42082.552812499998</v>
      </c>
    </row>
    <row r="961" spans="1:20" ht="43" x14ac:dyDescent="0.5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5">
        <f t="shared" si="84"/>
        <v>0.3886</v>
      </c>
      <c r="P961" s="6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11">
        <f t="shared" si="86"/>
        <v>42022.924363425926</v>
      </c>
      <c r="T961" s="10">
        <f t="shared" si="87"/>
        <v>41992.924363425926</v>
      </c>
    </row>
    <row r="962" spans="1:20" ht="43" x14ac:dyDescent="0.5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5">
        <f t="shared" ref="O962:O1025" si="90">E962/D962</f>
        <v>0.46100628930817611</v>
      </c>
      <c r="P962" s="6">
        <f t="shared" ref="P962:P1025" si="91">E962/L962</f>
        <v>136.46276595744681</v>
      </c>
      <c r="Q962" t="str">
        <f t="shared" si="88"/>
        <v>technology</v>
      </c>
      <c r="R962" t="str">
        <f t="shared" si="89"/>
        <v>wearables</v>
      </c>
      <c r="S962" s="11">
        <f t="shared" ref="S962:S1025" si="92">(((I962/60)/60)/24)+DATE(1970,1,1)+(-6/24)</f>
        <v>42808.335127314815</v>
      </c>
      <c r="T962" s="10">
        <f t="shared" ref="T962:T1025" si="93">(((J962/60)/60)/24)+DATE(1970,1,1)+(-6/24)</f>
        <v>42766.376793981486</v>
      </c>
    </row>
    <row r="963" spans="1:20" ht="43" x14ac:dyDescent="0.5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5">
        <f t="shared" si="90"/>
        <v>0.42188421052631581</v>
      </c>
      <c r="P963" s="6">
        <f t="shared" si="91"/>
        <v>364.35454545454547</v>
      </c>
      <c r="Q963" t="str">
        <f t="shared" ref="Q963:Q1026" si="94">LEFT(N963,FIND("/",N963)-1)</f>
        <v>technology</v>
      </c>
      <c r="R963" t="str">
        <f t="shared" ref="R963:R1026" si="95">RIGHT(N963, LEN(N963)-FIND("/", N963))</f>
        <v>wearables</v>
      </c>
      <c r="S963" s="11">
        <f t="shared" si="92"/>
        <v>42786.541666666672</v>
      </c>
      <c r="T963" s="10">
        <f t="shared" si="93"/>
        <v>42740.443692129629</v>
      </c>
    </row>
    <row r="964" spans="1:20" ht="43" x14ac:dyDescent="0.5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5">
        <f t="shared" si="90"/>
        <v>0.2848</v>
      </c>
      <c r="P964" s="6">
        <f t="shared" si="91"/>
        <v>19.243243243243242</v>
      </c>
      <c r="Q964" t="str">
        <f t="shared" si="94"/>
        <v>technology</v>
      </c>
      <c r="R964" t="str">
        <f t="shared" si="95"/>
        <v>wearables</v>
      </c>
      <c r="S964" s="11">
        <f t="shared" si="92"/>
        <v>42411.462418981479</v>
      </c>
      <c r="T964" s="10">
        <f t="shared" si="93"/>
        <v>42373.462418981479</v>
      </c>
    </row>
    <row r="965" spans="1:20" ht="28.7" x14ac:dyDescent="0.5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5">
        <f t="shared" si="90"/>
        <v>1.0771428571428571E-2</v>
      </c>
      <c r="P965" s="6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11">
        <f t="shared" si="92"/>
        <v>42660.385636574079</v>
      </c>
      <c r="T965" s="10">
        <f t="shared" si="93"/>
        <v>42625.385636574079</v>
      </c>
    </row>
    <row r="966" spans="1:20" ht="43" x14ac:dyDescent="0.5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5">
        <f t="shared" si="90"/>
        <v>7.9909090909090902E-3</v>
      </c>
      <c r="P966" s="6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11">
        <f t="shared" si="92"/>
        <v>42248.378692129627</v>
      </c>
      <c r="T966" s="10">
        <f t="shared" si="93"/>
        <v>42208.378692129627</v>
      </c>
    </row>
    <row r="967" spans="1:20" ht="43" x14ac:dyDescent="0.5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5">
        <f t="shared" si="90"/>
        <v>1.192E-2</v>
      </c>
      <c r="P967" s="6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11">
        <f t="shared" si="92"/>
        <v>42668.915972222225</v>
      </c>
      <c r="T967" s="10">
        <f t="shared" si="93"/>
        <v>42636.766736111109</v>
      </c>
    </row>
    <row r="968" spans="1:20" ht="43" x14ac:dyDescent="0.5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5">
        <f t="shared" si="90"/>
        <v>0.14799999999999999</v>
      </c>
      <c r="P968" s="6">
        <f t="shared" si="91"/>
        <v>59.2</v>
      </c>
      <c r="Q968" t="str">
        <f t="shared" si="94"/>
        <v>technology</v>
      </c>
      <c r="R968" t="str">
        <f t="shared" si="95"/>
        <v>wearables</v>
      </c>
      <c r="S968" s="11">
        <f t="shared" si="92"/>
        <v>42649.385787037041</v>
      </c>
      <c r="T968" s="10">
        <f t="shared" si="93"/>
        <v>42619.385787037041</v>
      </c>
    </row>
    <row r="969" spans="1:20" ht="43" x14ac:dyDescent="0.5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5">
        <f t="shared" si="90"/>
        <v>0.17810000000000001</v>
      </c>
      <c r="P969" s="6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11">
        <f t="shared" si="92"/>
        <v>42481.96266203704</v>
      </c>
      <c r="T969" s="10">
        <f t="shared" si="93"/>
        <v>42422.004328703704</v>
      </c>
    </row>
    <row r="970" spans="1:20" ht="43" x14ac:dyDescent="0.5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5">
        <f t="shared" si="90"/>
        <v>1.325E-2</v>
      </c>
      <c r="P970" s="6">
        <f t="shared" si="91"/>
        <v>26.5</v>
      </c>
      <c r="Q970" t="str">
        <f t="shared" si="94"/>
        <v>technology</v>
      </c>
      <c r="R970" t="str">
        <f t="shared" si="95"/>
        <v>wearables</v>
      </c>
      <c r="S970" s="11">
        <f t="shared" si="92"/>
        <v>41866.597615740742</v>
      </c>
      <c r="T970" s="10">
        <f t="shared" si="93"/>
        <v>41836.597615740742</v>
      </c>
    </row>
    <row r="971" spans="1:20" ht="28.7" x14ac:dyDescent="0.5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5">
        <f t="shared" si="90"/>
        <v>0.46666666666666667</v>
      </c>
      <c r="P971" s="6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11">
        <f t="shared" si="92"/>
        <v>42775.05332175926</v>
      </c>
      <c r="T971" s="10">
        <f t="shared" si="93"/>
        <v>42742.05332175926</v>
      </c>
    </row>
    <row r="972" spans="1:20" ht="43" x14ac:dyDescent="0.5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5">
        <f t="shared" si="90"/>
        <v>0.4592</v>
      </c>
      <c r="P972" s="6">
        <f t="shared" si="91"/>
        <v>164</v>
      </c>
      <c r="Q972" t="str">
        <f t="shared" si="94"/>
        <v>technology</v>
      </c>
      <c r="R972" t="str">
        <f t="shared" si="95"/>
        <v>wearables</v>
      </c>
      <c r="S972" s="11">
        <f t="shared" si="92"/>
        <v>42757.957638888889</v>
      </c>
      <c r="T972" s="10">
        <f t="shared" si="93"/>
        <v>42720.970520833333</v>
      </c>
    </row>
    <row r="973" spans="1:20" ht="43" x14ac:dyDescent="0.5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5">
        <f t="shared" si="90"/>
        <v>2.2599999999999999E-3</v>
      </c>
      <c r="P973" s="6">
        <f t="shared" si="91"/>
        <v>45.2</v>
      </c>
      <c r="Q973" t="str">
        <f t="shared" si="94"/>
        <v>technology</v>
      </c>
      <c r="R973" t="str">
        <f t="shared" si="95"/>
        <v>wearables</v>
      </c>
      <c r="S973" s="11">
        <f t="shared" si="92"/>
        <v>42156.459027777775</v>
      </c>
      <c r="T973" s="10">
        <f t="shared" si="93"/>
        <v>42111.459027777775</v>
      </c>
    </row>
    <row r="974" spans="1:20" ht="43" x14ac:dyDescent="0.5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5">
        <f t="shared" si="90"/>
        <v>0.34625</v>
      </c>
      <c r="P974" s="6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11">
        <f t="shared" si="92"/>
        <v>41886.040972222225</v>
      </c>
      <c r="T974" s="10">
        <f t="shared" si="93"/>
        <v>41856.615717592591</v>
      </c>
    </row>
    <row r="975" spans="1:20" ht="43" x14ac:dyDescent="0.5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5">
        <f t="shared" si="90"/>
        <v>2.0549999999999999E-2</v>
      </c>
      <c r="P975" s="6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11">
        <f t="shared" si="92"/>
        <v>42316.806631944448</v>
      </c>
      <c r="T975" s="10">
        <f t="shared" si="93"/>
        <v>42256.764965277776</v>
      </c>
    </row>
    <row r="976" spans="1:20" ht="43" x14ac:dyDescent="0.5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5">
        <f t="shared" si="90"/>
        <v>5.5999999999999999E-3</v>
      </c>
      <c r="P976" s="6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11">
        <f t="shared" si="92"/>
        <v>42454.457824074074</v>
      </c>
      <c r="T976" s="10">
        <f t="shared" si="93"/>
        <v>42424.499490740738</v>
      </c>
    </row>
    <row r="977" spans="1:20" ht="43" x14ac:dyDescent="0.5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5">
        <f t="shared" si="90"/>
        <v>2.6069999999999999E-2</v>
      </c>
      <c r="P977" s="6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11">
        <f t="shared" si="92"/>
        <v>42549.446585648147</v>
      </c>
      <c r="T977" s="10">
        <f t="shared" si="93"/>
        <v>42489.446585648147</v>
      </c>
    </row>
    <row r="978" spans="1:20" ht="43" x14ac:dyDescent="0.5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5">
        <f t="shared" si="90"/>
        <v>1.9259999999999999E-2</v>
      </c>
      <c r="P978" s="6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1">
        <f t="shared" si="92"/>
        <v>42229.808993055558</v>
      </c>
      <c r="T978" s="10">
        <f t="shared" si="93"/>
        <v>42184.808993055558</v>
      </c>
    </row>
    <row r="979" spans="1:20" ht="43" x14ac:dyDescent="0.5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5">
        <f t="shared" si="90"/>
        <v>0.33666666666666667</v>
      </c>
      <c r="P979" s="6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1">
        <f t="shared" si="92"/>
        <v>42421.692094907412</v>
      </c>
      <c r="T979" s="10">
        <f t="shared" si="93"/>
        <v>42391.692094907412</v>
      </c>
    </row>
    <row r="980" spans="1:20" ht="43" x14ac:dyDescent="0.5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5">
        <f t="shared" si="90"/>
        <v>0.5626326718299024</v>
      </c>
      <c r="P980" s="6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11">
        <f t="shared" si="92"/>
        <v>42425.059039351851</v>
      </c>
      <c r="T980" s="10">
        <f t="shared" si="93"/>
        <v>42395.059039351851</v>
      </c>
    </row>
    <row r="981" spans="1:20" ht="43" x14ac:dyDescent="0.5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5">
        <f t="shared" si="90"/>
        <v>0.82817600000000002</v>
      </c>
      <c r="P981" s="6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11">
        <f t="shared" si="92"/>
        <v>42541.540972222225</v>
      </c>
      <c r="T981" s="10">
        <f t="shared" si="93"/>
        <v>42506.166990740734</v>
      </c>
    </row>
    <row r="982" spans="1:20" ht="43" x14ac:dyDescent="0.5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5">
        <f t="shared" si="90"/>
        <v>0.14860000000000001</v>
      </c>
      <c r="P982" s="6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11">
        <f t="shared" si="92"/>
        <v>41973.695856481485</v>
      </c>
      <c r="T982" s="10">
        <f t="shared" si="93"/>
        <v>41928.654189814813</v>
      </c>
    </row>
    <row r="983" spans="1:20" ht="43" x14ac:dyDescent="0.5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5">
        <f t="shared" si="90"/>
        <v>1.2375123751237513E-4</v>
      </c>
      <c r="P983" s="6">
        <f t="shared" si="91"/>
        <v>2.75</v>
      </c>
      <c r="Q983" t="str">
        <f t="shared" si="94"/>
        <v>technology</v>
      </c>
      <c r="R983" t="str">
        <f t="shared" si="95"/>
        <v>wearables</v>
      </c>
      <c r="S983" s="11">
        <f t="shared" si="92"/>
        <v>41860.697013888886</v>
      </c>
      <c r="T983" s="10">
        <f t="shared" si="93"/>
        <v>41830.697013888886</v>
      </c>
    </row>
    <row r="984" spans="1:20" ht="28.7" x14ac:dyDescent="0.5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5">
        <f t="shared" si="90"/>
        <v>1.7142857142857143E-4</v>
      </c>
      <c r="P984" s="6">
        <f t="shared" si="91"/>
        <v>1</v>
      </c>
      <c r="Q984" t="str">
        <f t="shared" si="94"/>
        <v>technology</v>
      </c>
      <c r="R984" t="str">
        <f t="shared" si="95"/>
        <v>wearables</v>
      </c>
      <c r="S984" s="11">
        <f t="shared" si="92"/>
        <v>42645.503310185188</v>
      </c>
      <c r="T984" s="10">
        <f t="shared" si="93"/>
        <v>42615.503310185188</v>
      </c>
    </row>
    <row r="985" spans="1:20" ht="57.35" x14ac:dyDescent="0.5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5">
        <f t="shared" si="90"/>
        <v>0.2950613611721471</v>
      </c>
      <c r="P985" s="6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11">
        <f t="shared" si="92"/>
        <v>42605.620833333334</v>
      </c>
      <c r="T985" s="10">
        <f t="shared" si="93"/>
        <v>42574.417650462965</v>
      </c>
    </row>
    <row r="986" spans="1:20" ht="71.7" x14ac:dyDescent="0.5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5">
        <f t="shared" si="90"/>
        <v>1.06E-2</v>
      </c>
      <c r="P986" s="6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11">
        <f t="shared" si="92"/>
        <v>42090.824166666673</v>
      </c>
      <c r="T986" s="10">
        <f t="shared" si="93"/>
        <v>42060.86583333333</v>
      </c>
    </row>
    <row r="987" spans="1:20" ht="43" x14ac:dyDescent="0.5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5">
        <f t="shared" si="90"/>
        <v>6.2933333333333327E-2</v>
      </c>
      <c r="P987" s="6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11">
        <f t="shared" si="92"/>
        <v>42369.708333333328</v>
      </c>
      <c r="T987" s="10">
        <f t="shared" si="93"/>
        <v>42339.717708333337</v>
      </c>
    </row>
    <row r="988" spans="1:20" ht="43" x14ac:dyDescent="0.5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5">
        <f t="shared" si="90"/>
        <v>0.1275</v>
      </c>
      <c r="P988" s="6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11">
        <f t="shared" si="92"/>
        <v>42378.75</v>
      </c>
      <c r="T988" s="10">
        <f t="shared" si="93"/>
        <v>42324.517361111109</v>
      </c>
    </row>
    <row r="989" spans="1:20" ht="43" x14ac:dyDescent="0.5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5">
        <f t="shared" si="90"/>
        <v>0.13220000000000001</v>
      </c>
      <c r="P989" s="6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11">
        <f t="shared" si="92"/>
        <v>41813.044560185182</v>
      </c>
      <c r="T989" s="10">
        <f t="shared" si="93"/>
        <v>41773.044560185182</v>
      </c>
    </row>
    <row r="990" spans="1:20" ht="57.35" x14ac:dyDescent="0.5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5">
        <f t="shared" si="90"/>
        <v>0</v>
      </c>
      <c r="P990" s="6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11">
        <f t="shared" si="92"/>
        <v>42644.106770833328</v>
      </c>
      <c r="T990" s="10">
        <f t="shared" si="93"/>
        <v>42614.106770833328</v>
      </c>
    </row>
    <row r="991" spans="1:20" x14ac:dyDescent="0.5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5">
        <f t="shared" si="90"/>
        <v>0.16769999999999999</v>
      </c>
      <c r="P991" s="6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11">
        <f t="shared" si="92"/>
        <v>42641.683969907404</v>
      </c>
      <c r="T991" s="10">
        <f t="shared" si="93"/>
        <v>42611.683969907404</v>
      </c>
    </row>
    <row r="992" spans="1:20" ht="43" x14ac:dyDescent="0.5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5">
        <f t="shared" si="90"/>
        <v>1.0399999999999999E-3</v>
      </c>
      <c r="P992" s="6">
        <f t="shared" si="91"/>
        <v>13</v>
      </c>
      <c r="Q992" t="str">
        <f t="shared" si="94"/>
        <v>technology</v>
      </c>
      <c r="R992" t="str">
        <f t="shared" si="95"/>
        <v>wearables</v>
      </c>
      <c r="S992" s="11">
        <f t="shared" si="92"/>
        <v>41885.534305555557</v>
      </c>
      <c r="T992" s="10">
        <f t="shared" si="93"/>
        <v>41855.534305555557</v>
      </c>
    </row>
    <row r="993" spans="1:20" ht="71.7" x14ac:dyDescent="0.5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5">
        <f t="shared" si="90"/>
        <v>4.24E-2</v>
      </c>
      <c r="P993" s="6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11">
        <f t="shared" si="92"/>
        <v>42563.535416666666</v>
      </c>
      <c r="T993" s="10">
        <f t="shared" si="93"/>
        <v>42538.50680555556</v>
      </c>
    </row>
    <row r="994" spans="1:20" ht="43" x14ac:dyDescent="0.5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5">
        <f t="shared" si="90"/>
        <v>4.6699999999999997E-3</v>
      </c>
      <c r="P994" s="6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1">
        <f t="shared" si="92"/>
        <v>42497.633321759262</v>
      </c>
      <c r="T994" s="10">
        <f t="shared" si="93"/>
        <v>42437.674988425926</v>
      </c>
    </row>
    <row r="995" spans="1:20" ht="43" x14ac:dyDescent="0.5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5">
        <f t="shared" si="90"/>
        <v>0.25087142857142858</v>
      </c>
      <c r="P995" s="6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11">
        <f t="shared" si="92"/>
        <v>42685.958333333328</v>
      </c>
      <c r="T995" s="10">
        <f t="shared" si="93"/>
        <v>42652.714907407411</v>
      </c>
    </row>
    <row r="996" spans="1:20" ht="57.35" x14ac:dyDescent="0.5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5">
        <f t="shared" si="90"/>
        <v>2.3345000000000001E-2</v>
      </c>
      <c r="P996" s="6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11">
        <f t="shared" si="92"/>
        <v>41973.707638888889</v>
      </c>
      <c r="T996" s="10">
        <f t="shared" si="93"/>
        <v>41921.013078703705</v>
      </c>
    </row>
    <row r="997" spans="1:20" ht="43" x14ac:dyDescent="0.5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5">
        <f t="shared" si="90"/>
        <v>7.2599999999999998E-2</v>
      </c>
      <c r="P997" s="6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11">
        <f t="shared" si="92"/>
        <v>41972.416666666672</v>
      </c>
      <c r="T997" s="10">
        <f t="shared" si="93"/>
        <v>41947.690740740742</v>
      </c>
    </row>
    <row r="998" spans="1:20" ht="28.7" x14ac:dyDescent="0.5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5">
        <f t="shared" si="90"/>
        <v>1.6250000000000001E-2</v>
      </c>
      <c r="P998" s="6">
        <f t="shared" si="91"/>
        <v>13</v>
      </c>
      <c r="Q998" t="str">
        <f t="shared" si="94"/>
        <v>technology</v>
      </c>
      <c r="R998" t="str">
        <f t="shared" si="95"/>
        <v>wearables</v>
      </c>
      <c r="S998" s="11">
        <f t="shared" si="92"/>
        <v>41847.393750000003</v>
      </c>
      <c r="T998" s="10">
        <f t="shared" si="93"/>
        <v>41817.616435185184</v>
      </c>
    </row>
    <row r="999" spans="1:20" ht="28.7" x14ac:dyDescent="0.5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5">
        <f t="shared" si="90"/>
        <v>1.2999999999999999E-2</v>
      </c>
      <c r="P999" s="6">
        <f t="shared" si="91"/>
        <v>8.125</v>
      </c>
      <c r="Q999" t="str">
        <f t="shared" si="94"/>
        <v>technology</v>
      </c>
      <c r="R999" t="str">
        <f t="shared" si="95"/>
        <v>wearables</v>
      </c>
      <c r="S999" s="11">
        <f t="shared" si="92"/>
        <v>41970.894641203704</v>
      </c>
      <c r="T999" s="10">
        <f t="shared" si="93"/>
        <v>41940.85297453704</v>
      </c>
    </row>
    <row r="1000" spans="1:20" ht="43" x14ac:dyDescent="0.5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5">
        <f t="shared" si="90"/>
        <v>0.58558333333333334</v>
      </c>
      <c r="P1000" s="6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11">
        <f t="shared" si="92"/>
        <v>42326.960659722223</v>
      </c>
      <c r="T1000" s="10">
        <f t="shared" si="93"/>
        <v>42281.918993055559</v>
      </c>
    </row>
    <row r="1001" spans="1:20" ht="43" x14ac:dyDescent="0.5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11">
        <f t="shared" si="92"/>
        <v>41956.084722222222</v>
      </c>
      <c r="T1001" s="10">
        <f t="shared" si="93"/>
        <v>41926.04965277778</v>
      </c>
    </row>
    <row r="1002" spans="1:20" ht="43" x14ac:dyDescent="0.5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5">
        <f t="shared" si="90"/>
        <v>2.2157147647256063E-2</v>
      </c>
      <c r="P1002" s="6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1">
        <f t="shared" si="92"/>
        <v>42808.768055555556</v>
      </c>
      <c r="T1002" s="10">
        <f t="shared" si="93"/>
        <v>42748.809722222228</v>
      </c>
    </row>
    <row r="1003" spans="1:20" ht="43" x14ac:dyDescent="0.5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5">
        <f t="shared" si="90"/>
        <v>1.04</v>
      </c>
      <c r="P1003" s="6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1">
        <f t="shared" si="92"/>
        <v>42765.470057870371</v>
      </c>
      <c r="T1003" s="10">
        <f t="shared" si="93"/>
        <v>42720.470057870371</v>
      </c>
    </row>
    <row r="1004" spans="1:20" ht="43" x14ac:dyDescent="0.5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5">
        <f t="shared" si="90"/>
        <v>0.29602960296029601</v>
      </c>
      <c r="P1004" s="6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11">
        <f t="shared" si="92"/>
        <v>42354.999305555553</v>
      </c>
      <c r="T1004" s="10">
        <f t="shared" si="93"/>
        <v>42325.434189814812</v>
      </c>
    </row>
    <row r="1005" spans="1:20" ht="43" x14ac:dyDescent="0.5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5">
        <f t="shared" si="90"/>
        <v>0.16055</v>
      </c>
      <c r="P1005" s="6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11">
        <f t="shared" si="92"/>
        <v>42810.417372685188</v>
      </c>
      <c r="T1005" s="10">
        <f t="shared" si="93"/>
        <v>42780.459039351852</v>
      </c>
    </row>
    <row r="1006" spans="1:20" ht="28.7" x14ac:dyDescent="0.5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5">
        <f t="shared" si="90"/>
        <v>0.82208000000000003</v>
      </c>
      <c r="P1006" s="6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11">
        <f t="shared" si="92"/>
        <v>42418.458645833336</v>
      </c>
      <c r="T1006" s="10">
        <f t="shared" si="93"/>
        <v>42388.458645833336</v>
      </c>
    </row>
    <row r="1007" spans="1:20" ht="28.7" x14ac:dyDescent="0.5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5">
        <f t="shared" si="90"/>
        <v>0.75051000000000001</v>
      </c>
      <c r="P1007" s="6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11">
        <f t="shared" si="92"/>
        <v>42307.374803240738</v>
      </c>
      <c r="T1007" s="10">
        <f t="shared" si="93"/>
        <v>42276.374803240738</v>
      </c>
    </row>
    <row r="1008" spans="1:20" ht="43" x14ac:dyDescent="0.5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5">
        <f t="shared" si="90"/>
        <v>5.8500000000000003E-2</v>
      </c>
      <c r="P1008" s="6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1">
        <f t="shared" si="92"/>
        <v>41985.049305555556</v>
      </c>
      <c r="T1008" s="10">
        <f t="shared" si="93"/>
        <v>41976.790185185186</v>
      </c>
    </row>
    <row r="1009" spans="1:20" ht="43" x14ac:dyDescent="0.5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5">
        <f t="shared" si="90"/>
        <v>0.44319999999999998</v>
      </c>
      <c r="P1009" s="6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11">
        <f t="shared" si="92"/>
        <v>42718.3752662037</v>
      </c>
      <c r="T1009" s="10">
        <f t="shared" si="93"/>
        <v>42676.333599537036</v>
      </c>
    </row>
    <row r="1010" spans="1:20" ht="43" x14ac:dyDescent="0.5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5">
        <f t="shared" si="90"/>
        <v>2.6737967914438501E-3</v>
      </c>
      <c r="P1010" s="6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1">
        <f t="shared" si="92"/>
        <v>42732.559201388889</v>
      </c>
      <c r="T1010" s="10">
        <f t="shared" si="93"/>
        <v>42702.559201388889</v>
      </c>
    </row>
    <row r="1011" spans="1:20" ht="43" x14ac:dyDescent="0.5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5">
        <f t="shared" si="90"/>
        <v>0.1313</v>
      </c>
      <c r="P1011" s="6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1">
        <f t="shared" si="92"/>
        <v>42540.354699074072</v>
      </c>
      <c r="T1011" s="10">
        <f t="shared" si="93"/>
        <v>42510.354699074072</v>
      </c>
    </row>
    <row r="1012" spans="1:20" ht="43" x14ac:dyDescent="0.5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5">
        <f t="shared" si="90"/>
        <v>1.9088937093275488E-3</v>
      </c>
      <c r="P1012" s="6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1">
        <f t="shared" si="92"/>
        <v>42617.874305555553</v>
      </c>
      <c r="T1012" s="10">
        <f t="shared" si="93"/>
        <v>42561.579421296294</v>
      </c>
    </row>
    <row r="1013" spans="1:20" ht="43" x14ac:dyDescent="0.5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5">
        <f t="shared" si="90"/>
        <v>3.7499999999999999E-3</v>
      </c>
      <c r="P1013" s="6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1">
        <f t="shared" si="92"/>
        <v>41991.648090277777</v>
      </c>
      <c r="T1013" s="10">
        <f t="shared" si="93"/>
        <v>41946.648090277777</v>
      </c>
    </row>
    <row r="1014" spans="1:20" ht="57.35" x14ac:dyDescent="0.5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5">
        <f t="shared" si="90"/>
        <v>215.35021</v>
      </c>
      <c r="P1014" s="6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11">
        <f t="shared" si="92"/>
        <v>42759.190416666665</v>
      </c>
      <c r="T1014" s="10">
        <f t="shared" si="93"/>
        <v>42714.190416666665</v>
      </c>
    </row>
    <row r="1015" spans="1:20" ht="43" x14ac:dyDescent="0.5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5">
        <f t="shared" si="90"/>
        <v>0.34527999999999998</v>
      </c>
      <c r="P1015" s="6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11">
        <f t="shared" si="92"/>
        <v>42367.583333333328</v>
      </c>
      <c r="T1015" s="10">
        <f t="shared" si="93"/>
        <v>42339.583981481483</v>
      </c>
    </row>
    <row r="1016" spans="1:20" ht="28.7" x14ac:dyDescent="0.5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5">
        <f t="shared" si="90"/>
        <v>0.30599999999999999</v>
      </c>
      <c r="P1016" s="6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1">
        <f t="shared" si="92"/>
        <v>42004.752488425926</v>
      </c>
      <c r="T1016" s="10">
        <f t="shared" si="93"/>
        <v>41954.752488425926</v>
      </c>
    </row>
    <row r="1017" spans="1:20" ht="28.7" x14ac:dyDescent="0.5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5">
        <f t="shared" si="90"/>
        <v>2.6666666666666668E-2</v>
      </c>
      <c r="P1017" s="6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1">
        <f t="shared" si="92"/>
        <v>42333.670081018514</v>
      </c>
      <c r="T1017" s="10">
        <f t="shared" si="93"/>
        <v>42303.628414351857</v>
      </c>
    </row>
    <row r="1018" spans="1:20" ht="43" x14ac:dyDescent="0.5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5">
        <f t="shared" si="90"/>
        <v>2.8420000000000001E-2</v>
      </c>
      <c r="P1018" s="6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11">
        <f t="shared" si="92"/>
        <v>42466.815462962957</v>
      </c>
      <c r="T1018" s="10">
        <f t="shared" si="93"/>
        <v>42421.857129629629</v>
      </c>
    </row>
    <row r="1019" spans="1:20" ht="43" x14ac:dyDescent="0.5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5">
        <f t="shared" si="90"/>
        <v>0.22878799999999999</v>
      </c>
      <c r="P1019" s="6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11">
        <f t="shared" si="92"/>
        <v>42329.466840277775</v>
      </c>
      <c r="T1019" s="10">
        <f t="shared" si="93"/>
        <v>42289.425173611111</v>
      </c>
    </row>
    <row r="1020" spans="1:20" ht="43" x14ac:dyDescent="0.5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11">
        <f t="shared" si="92"/>
        <v>42565.242280092592</v>
      </c>
      <c r="T1020" s="10">
        <f t="shared" si="93"/>
        <v>42535.242280092592</v>
      </c>
    </row>
    <row r="1021" spans="1:20" ht="28.7" x14ac:dyDescent="0.5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5">
        <f t="shared" si="90"/>
        <v>0.47333333333333333</v>
      </c>
      <c r="P1021" s="6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1">
        <f t="shared" si="92"/>
        <v>42039.723946759259</v>
      </c>
      <c r="T1021" s="10">
        <f t="shared" si="93"/>
        <v>42009.723946759259</v>
      </c>
    </row>
    <row r="1022" spans="1:20" ht="43" x14ac:dyDescent="0.5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5">
        <f t="shared" si="90"/>
        <v>2.0554838709677421</v>
      </c>
      <c r="P1022" s="6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1">
        <f t="shared" si="92"/>
        <v>42156.782638888893</v>
      </c>
      <c r="T1022" s="10">
        <f t="shared" si="93"/>
        <v>42126.819548611107</v>
      </c>
    </row>
    <row r="1023" spans="1:20" ht="43" x14ac:dyDescent="0.5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5">
        <f t="shared" si="90"/>
        <v>3.5180366666666667</v>
      </c>
      <c r="P1023" s="6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11">
        <f t="shared" si="92"/>
        <v>42293.916666666672</v>
      </c>
      <c r="T1023" s="10">
        <f t="shared" si="93"/>
        <v>42271.001979166671</v>
      </c>
    </row>
    <row r="1024" spans="1:20" ht="28.7" x14ac:dyDescent="0.5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5">
        <f t="shared" si="90"/>
        <v>1.149</v>
      </c>
      <c r="P1024" s="6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11">
        <f t="shared" si="92"/>
        <v>42141.396724537044</v>
      </c>
      <c r="T1024" s="10">
        <f t="shared" si="93"/>
        <v>42111.396724537044</v>
      </c>
    </row>
    <row r="1025" spans="1:20" ht="43" x14ac:dyDescent="0.5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5">
        <f t="shared" si="90"/>
        <v>2.3715000000000002</v>
      </c>
      <c r="P1025" s="6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11">
        <f t="shared" si="92"/>
        <v>42175.669687500005</v>
      </c>
      <c r="T1025" s="10">
        <f t="shared" si="93"/>
        <v>42145.669687500005</v>
      </c>
    </row>
    <row r="1026" spans="1:20" ht="43" x14ac:dyDescent="0.5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5">
        <f t="shared" ref="O1026:O1089" si="96">E1026/D1026</f>
        <v>1.1863774999999999</v>
      </c>
      <c r="P1026" s="6">
        <f t="shared" ref="P1026:P1089" si="97">E1026/L1026</f>
        <v>388.9762295081967</v>
      </c>
      <c r="Q1026" t="str">
        <f t="shared" si="94"/>
        <v>music</v>
      </c>
      <c r="R1026" t="str">
        <f t="shared" si="95"/>
        <v>electronic music</v>
      </c>
      <c r="S1026" s="11">
        <f t="shared" ref="S1026:S1089" si="98">(((I1026/60)/60)/24)+DATE(1970,1,1)+(-6/24)</f>
        <v>42400.330590277779</v>
      </c>
      <c r="T1026" s="10">
        <f t="shared" ref="T1026:T1089" si="99">(((J1026/60)/60)/24)+DATE(1970,1,1)+(-6/24)</f>
        <v>42370.330590277779</v>
      </c>
    </row>
    <row r="1027" spans="1:20" ht="28.7" x14ac:dyDescent="0.5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5">
        <f t="shared" si="96"/>
        <v>1.099283142857143</v>
      </c>
      <c r="P1027" s="6">
        <f t="shared" si="97"/>
        <v>71.848571428571432</v>
      </c>
      <c r="Q1027" t="str">
        <f t="shared" ref="Q1027:Q1090" si="100">LEFT(N1027,FIND("/",N1027)-1)</f>
        <v>music</v>
      </c>
      <c r="R1027" t="str">
        <f t="shared" ref="R1027:R1090" si="101">RIGHT(N1027, LEN(N1027)-FIND("/", N1027))</f>
        <v>electronic music</v>
      </c>
      <c r="S1027" s="11">
        <f t="shared" si="98"/>
        <v>42079.542094907403</v>
      </c>
      <c r="T1027" s="10">
        <f t="shared" si="99"/>
        <v>42049.583761574075</v>
      </c>
    </row>
    <row r="1028" spans="1:20" ht="43" x14ac:dyDescent="0.5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5">
        <f t="shared" si="96"/>
        <v>1.0000828571428571</v>
      </c>
      <c r="P1028" s="6">
        <f t="shared" si="97"/>
        <v>57.381803278688523</v>
      </c>
      <c r="Q1028" t="str">
        <f t="shared" si="100"/>
        <v>music</v>
      </c>
      <c r="R1028" t="str">
        <f t="shared" si="101"/>
        <v>electronic music</v>
      </c>
      <c r="S1028" s="11">
        <f t="shared" si="98"/>
        <v>42460.115925925929</v>
      </c>
      <c r="T1028" s="10">
        <f t="shared" si="99"/>
        <v>42426.157592592594</v>
      </c>
    </row>
    <row r="1029" spans="1:20" ht="43" x14ac:dyDescent="0.5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5">
        <f t="shared" si="96"/>
        <v>1.0309292094387414</v>
      </c>
      <c r="P1029" s="6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11">
        <f t="shared" si="98"/>
        <v>41934.784108796295</v>
      </c>
      <c r="T1029" s="10">
        <f t="shared" si="99"/>
        <v>41904.784108796295</v>
      </c>
    </row>
    <row r="1030" spans="1:20" ht="43" x14ac:dyDescent="0.5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5">
        <f t="shared" si="96"/>
        <v>1.1727000000000001</v>
      </c>
      <c r="P1030" s="6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11">
        <f t="shared" si="98"/>
        <v>42800.583333333328</v>
      </c>
      <c r="T1030" s="10">
        <f t="shared" si="99"/>
        <v>42755.377372685187</v>
      </c>
    </row>
    <row r="1031" spans="1:20" ht="28.7" x14ac:dyDescent="0.5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5">
        <f t="shared" si="96"/>
        <v>1.1175999999999999</v>
      </c>
      <c r="P1031" s="6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11">
        <f t="shared" si="98"/>
        <v>42098.665972222225</v>
      </c>
      <c r="T1031" s="10">
        <f t="shared" si="99"/>
        <v>42044.461886574078</v>
      </c>
    </row>
    <row r="1032" spans="1:20" ht="28.7" x14ac:dyDescent="0.5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5">
        <f t="shared" si="96"/>
        <v>3.4209999999999998</v>
      </c>
      <c r="P1032" s="6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11">
        <f t="shared" si="98"/>
        <v>42625.233206018514</v>
      </c>
      <c r="T1032" s="10">
        <f t="shared" si="99"/>
        <v>42611.233206018514</v>
      </c>
    </row>
    <row r="1033" spans="1:20" ht="43" x14ac:dyDescent="0.5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5">
        <f t="shared" si="96"/>
        <v>1.0740000000000001</v>
      </c>
      <c r="P1033" s="6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11">
        <f t="shared" si="98"/>
        <v>42354.514004629629</v>
      </c>
      <c r="T1033" s="10">
        <f t="shared" si="99"/>
        <v>42324.514004629629</v>
      </c>
    </row>
    <row r="1034" spans="1:20" x14ac:dyDescent="0.5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5">
        <f t="shared" si="96"/>
        <v>1.0849703703703704</v>
      </c>
      <c r="P1034" s="6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11">
        <f t="shared" si="98"/>
        <v>42544.416956018518</v>
      </c>
      <c r="T1034" s="10">
        <f t="shared" si="99"/>
        <v>42514.416956018518</v>
      </c>
    </row>
    <row r="1035" spans="1:20" ht="43" x14ac:dyDescent="0.5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5">
        <f t="shared" si="96"/>
        <v>1.0286144578313252</v>
      </c>
      <c r="P1035" s="6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11">
        <f t="shared" si="98"/>
        <v>42716.482407407413</v>
      </c>
      <c r="T1035" s="10">
        <f t="shared" si="99"/>
        <v>42688.482407407413</v>
      </c>
    </row>
    <row r="1036" spans="1:20" ht="43" x14ac:dyDescent="0.5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5">
        <f t="shared" si="96"/>
        <v>1.3000180000000001</v>
      </c>
      <c r="P1036" s="6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11">
        <f t="shared" si="98"/>
        <v>42586.915972222225</v>
      </c>
      <c r="T1036" s="10">
        <f t="shared" si="99"/>
        <v>42554.916712962964</v>
      </c>
    </row>
    <row r="1037" spans="1:20" ht="43" x14ac:dyDescent="0.5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5">
        <f t="shared" si="96"/>
        <v>1.0765217391304347</v>
      </c>
      <c r="P1037" s="6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11">
        <f t="shared" si="98"/>
        <v>42046.391435185185</v>
      </c>
      <c r="T1037" s="10">
        <f t="shared" si="99"/>
        <v>42016.391435185185</v>
      </c>
    </row>
    <row r="1038" spans="1:20" ht="43" x14ac:dyDescent="0.5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5">
        <f t="shared" si="96"/>
        <v>1.1236044444444444</v>
      </c>
      <c r="P1038" s="6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11">
        <f t="shared" si="98"/>
        <v>41281.083333333336</v>
      </c>
      <c r="T1038" s="10">
        <f t="shared" si="99"/>
        <v>41249.198958333334</v>
      </c>
    </row>
    <row r="1039" spans="1:20" ht="43" x14ac:dyDescent="0.5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5">
        <f t="shared" si="96"/>
        <v>1.0209999999999999</v>
      </c>
      <c r="P1039" s="6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11">
        <f t="shared" si="98"/>
        <v>42141.958333333328</v>
      </c>
      <c r="T1039" s="10">
        <f t="shared" si="99"/>
        <v>42119.572476851856</v>
      </c>
    </row>
    <row r="1040" spans="1:20" ht="43" x14ac:dyDescent="0.5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5">
        <f t="shared" si="96"/>
        <v>1.4533333333333334</v>
      </c>
      <c r="P1040" s="6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11">
        <f t="shared" si="98"/>
        <v>42447.940081018518</v>
      </c>
      <c r="T1040" s="10">
        <f t="shared" si="99"/>
        <v>42417.981747685189</v>
      </c>
    </row>
    <row r="1041" spans="1:20" ht="43" x14ac:dyDescent="0.5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5">
        <f t="shared" si="96"/>
        <v>1.282</v>
      </c>
      <c r="P1041" s="6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11">
        <f t="shared" si="98"/>
        <v>42717.082638888889</v>
      </c>
      <c r="T1041" s="10">
        <f t="shared" si="99"/>
        <v>42691.859328703707</v>
      </c>
    </row>
    <row r="1042" spans="1:20" ht="43" x14ac:dyDescent="0.5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5">
        <f t="shared" si="96"/>
        <v>2.9411764705882353E-3</v>
      </c>
      <c r="P1042" s="6">
        <f t="shared" si="97"/>
        <v>250</v>
      </c>
      <c r="Q1042" t="str">
        <f t="shared" si="100"/>
        <v>journalism</v>
      </c>
      <c r="R1042" t="str">
        <f t="shared" si="101"/>
        <v>audio</v>
      </c>
      <c r="S1042" s="11">
        <f t="shared" si="98"/>
        <v>42609.458437499998</v>
      </c>
      <c r="T1042" s="10">
        <f t="shared" si="99"/>
        <v>42579.458437499998</v>
      </c>
    </row>
    <row r="1043" spans="1:20" ht="43" x14ac:dyDescent="0.5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5">
        <f t="shared" si="96"/>
        <v>0</v>
      </c>
      <c r="P1043" s="6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11">
        <f t="shared" si="98"/>
        <v>41850.810092592597</v>
      </c>
      <c r="T1043" s="10">
        <f t="shared" si="99"/>
        <v>41830.810092592597</v>
      </c>
    </row>
    <row r="1044" spans="1:20" ht="43" x14ac:dyDescent="0.5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5">
        <f t="shared" si="96"/>
        <v>1.5384615384615385E-2</v>
      </c>
      <c r="P1044" s="6">
        <f t="shared" si="97"/>
        <v>10</v>
      </c>
      <c r="Q1044" t="str">
        <f t="shared" si="100"/>
        <v>journalism</v>
      </c>
      <c r="R1044" t="str">
        <f t="shared" si="101"/>
        <v>audio</v>
      </c>
      <c r="S1044" s="11">
        <f t="shared" si="98"/>
        <v>41894.166666666664</v>
      </c>
      <c r="T1044" s="10">
        <f t="shared" si="99"/>
        <v>41851.446157407408</v>
      </c>
    </row>
    <row r="1045" spans="1:20" ht="43" x14ac:dyDescent="0.5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5">
        <f t="shared" si="96"/>
        <v>8.5370000000000001E-2</v>
      </c>
      <c r="P1045" s="6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11">
        <f t="shared" si="98"/>
        <v>42144.002951388888</v>
      </c>
      <c r="T1045" s="10">
        <f t="shared" si="99"/>
        <v>42114.002951388888</v>
      </c>
    </row>
    <row r="1046" spans="1:20" ht="43" x14ac:dyDescent="0.5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5">
        <f t="shared" si="96"/>
        <v>8.571428571428571E-4</v>
      </c>
      <c r="P1046" s="6">
        <f t="shared" si="97"/>
        <v>3</v>
      </c>
      <c r="Q1046" t="str">
        <f t="shared" si="100"/>
        <v>journalism</v>
      </c>
      <c r="R1046" t="str">
        <f t="shared" si="101"/>
        <v>audio</v>
      </c>
      <c r="S1046" s="11">
        <f t="shared" si="98"/>
        <v>42068.602083333331</v>
      </c>
      <c r="T1046" s="10">
        <f t="shared" si="99"/>
        <v>42011.675937499997</v>
      </c>
    </row>
    <row r="1047" spans="1:20" ht="43" x14ac:dyDescent="0.5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5">
        <f t="shared" si="96"/>
        <v>2.6599999999999999E-2</v>
      </c>
      <c r="P1047" s="6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1">
        <f t="shared" si="98"/>
        <v>41874.624421296299</v>
      </c>
      <c r="T1047" s="10">
        <f t="shared" si="99"/>
        <v>41844.624421296299</v>
      </c>
    </row>
    <row r="1048" spans="1:20" ht="43" x14ac:dyDescent="0.5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5">
        <f t="shared" si="96"/>
        <v>0</v>
      </c>
      <c r="P1048" s="6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11">
        <f t="shared" si="98"/>
        <v>42364.601388888885</v>
      </c>
      <c r="T1048" s="10">
        <f t="shared" si="99"/>
        <v>42319.601388888885</v>
      </c>
    </row>
    <row r="1049" spans="1:20" ht="43" x14ac:dyDescent="0.5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5">
        <f t="shared" si="96"/>
        <v>5.0000000000000001E-4</v>
      </c>
      <c r="P1049" s="6">
        <f t="shared" si="97"/>
        <v>1</v>
      </c>
      <c r="Q1049" t="str">
        <f t="shared" si="100"/>
        <v>journalism</v>
      </c>
      <c r="R1049" t="str">
        <f t="shared" si="101"/>
        <v>audio</v>
      </c>
      <c r="S1049" s="11">
        <f t="shared" si="98"/>
        <v>41948.610127314816</v>
      </c>
      <c r="T1049" s="10">
        <f t="shared" si="99"/>
        <v>41918.568460648145</v>
      </c>
    </row>
    <row r="1050" spans="1:20" ht="43" x14ac:dyDescent="0.5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5">
        <f t="shared" si="96"/>
        <v>1.4133333333333333E-2</v>
      </c>
      <c r="P1050" s="6">
        <f t="shared" si="97"/>
        <v>53</v>
      </c>
      <c r="Q1050" t="str">
        <f t="shared" si="100"/>
        <v>journalism</v>
      </c>
      <c r="R1050" t="str">
        <f t="shared" si="101"/>
        <v>audio</v>
      </c>
      <c r="S1050" s="11">
        <f t="shared" si="98"/>
        <v>42637.803113425922</v>
      </c>
      <c r="T1050" s="10">
        <f t="shared" si="99"/>
        <v>42597.803113425922</v>
      </c>
    </row>
    <row r="1051" spans="1:20" x14ac:dyDescent="0.5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5">
        <f t="shared" si="96"/>
        <v>0</v>
      </c>
      <c r="P1051" s="6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11">
        <f t="shared" si="98"/>
        <v>42412.181076388893</v>
      </c>
      <c r="T1051" s="10">
        <f t="shared" si="99"/>
        <v>42382.181076388893</v>
      </c>
    </row>
    <row r="1052" spans="1:20" ht="28.7" x14ac:dyDescent="0.5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5">
        <f t="shared" si="96"/>
        <v>0</v>
      </c>
      <c r="P1052" s="6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11">
        <f t="shared" si="98"/>
        <v>42261.5471875</v>
      </c>
      <c r="T1052" s="10">
        <f t="shared" si="99"/>
        <v>42231.5471875</v>
      </c>
    </row>
    <row r="1053" spans="1:20" ht="43" x14ac:dyDescent="0.5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5">
        <f t="shared" si="96"/>
        <v>0</v>
      </c>
      <c r="P1053" s="6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11">
        <f t="shared" si="98"/>
        <v>41877.764178240745</v>
      </c>
      <c r="T1053" s="10">
        <f t="shared" si="99"/>
        <v>41849.764178240745</v>
      </c>
    </row>
    <row r="1054" spans="1:20" ht="57.35" x14ac:dyDescent="0.5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5">
        <f t="shared" si="96"/>
        <v>0</v>
      </c>
      <c r="P1054" s="6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11">
        <f t="shared" si="98"/>
        <v>42527.589583333334</v>
      </c>
      <c r="T1054" s="10">
        <f t="shared" si="99"/>
        <v>42483.547395833331</v>
      </c>
    </row>
    <row r="1055" spans="1:20" ht="43" x14ac:dyDescent="0.5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5">
        <f t="shared" si="96"/>
        <v>0.01</v>
      </c>
      <c r="P1055" s="6">
        <f t="shared" si="97"/>
        <v>15</v>
      </c>
      <c r="Q1055" t="str">
        <f t="shared" si="100"/>
        <v>journalism</v>
      </c>
      <c r="R1055" t="str">
        <f t="shared" si="101"/>
        <v>audio</v>
      </c>
      <c r="S1055" s="11">
        <f t="shared" si="98"/>
        <v>42799.922824074078</v>
      </c>
      <c r="T1055" s="10">
        <f t="shared" si="99"/>
        <v>42774.922824074078</v>
      </c>
    </row>
    <row r="1056" spans="1:20" ht="43" x14ac:dyDescent="0.5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5">
        <f t="shared" si="96"/>
        <v>0</v>
      </c>
      <c r="P1056" s="6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11">
        <f t="shared" si="98"/>
        <v>41861.666666666664</v>
      </c>
      <c r="T1056" s="10">
        <f t="shared" si="99"/>
        <v>41831.601840277777</v>
      </c>
    </row>
    <row r="1057" spans="1:20" ht="43" x14ac:dyDescent="0.5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5">
        <f t="shared" si="96"/>
        <v>0</v>
      </c>
      <c r="P1057" s="6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11">
        <f t="shared" si="98"/>
        <v>42436.742418981477</v>
      </c>
      <c r="T1057" s="10">
        <f t="shared" si="99"/>
        <v>42406.742418981477</v>
      </c>
    </row>
    <row r="1058" spans="1:20" ht="43" x14ac:dyDescent="0.5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5">
        <f t="shared" si="96"/>
        <v>0</v>
      </c>
      <c r="P1058" s="6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11">
        <f t="shared" si="98"/>
        <v>42118.427974537044</v>
      </c>
      <c r="T1058" s="10">
        <f t="shared" si="99"/>
        <v>42058.469641203701</v>
      </c>
    </row>
    <row r="1059" spans="1:20" ht="43" x14ac:dyDescent="0.5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5">
        <f t="shared" si="96"/>
        <v>0</v>
      </c>
      <c r="P1059" s="6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11">
        <f t="shared" si="98"/>
        <v>42708.662997685184</v>
      </c>
      <c r="T1059" s="10">
        <f t="shared" si="99"/>
        <v>42678.621331018512</v>
      </c>
    </row>
    <row r="1060" spans="1:20" ht="43" x14ac:dyDescent="0.5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5">
        <f t="shared" si="96"/>
        <v>0</v>
      </c>
      <c r="P1060" s="6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11">
        <f t="shared" si="98"/>
        <v>42088.75</v>
      </c>
      <c r="T1060" s="10">
        <f t="shared" si="99"/>
        <v>42047.650960648149</v>
      </c>
    </row>
    <row r="1061" spans="1:20" x14ac:dyDescent="0.5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5">
        <f t="shared" si="96"/>
        <v>0</v>
      </c>
      <c r="P1061" s="6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11">
        <f t="shared" si="98"/>
        <v>42076.498333333337</v>
      </c>
      <c r="T1061" s="10">
        <f t="shared" si="99"/>
        <v>42046.54</v>
      </c>
    </row>
    <row r="1062" spans="1:20" ht="43" x14ac:dyDescent="0.5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5">
        <f t="shared" si="96"/>
        <v>0.01</v>
      </c>
      <c r="P1062" s="6">
        <f t="shared" si="97"/>
        <v>50</v>
      </c>
      <c r="Q1062" t="str">
        <f t="shared" si="100"/>
        <v>journalism</v>
      </c>
      <c r="R1062" t="str">
        <f t="shared" si="101"/>
        <v>audio</v>
      </c>
      <c r="S1062" s="11">
        <f t="shared" si="98"/>
        <v>42109.663113425922</v>
      </c>
      <c r="T1062" s="10">
        <f t="shared" si="99"/>
        <v>42079.663113425922</v>
      </c>
    </row>
    <row r="1063" spans="1:20" ht="28.7" x14ac:dyDescent="0.5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5">
        <f t="shared" si="96"/>
        <v>0</v>
      </c>
      <c r="P1063" s="6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11">
        <f t="shared" si="98"/>
        <v>42491.791666666672</v>
      </c>
      <c r="T1063" s="10">
        <f t="shared" si="99"/>
        <v>42432.026712962965</v>
      </c>
    </row>
    <row r="1064" spans="1:20" x14ac:dyDescent="0.5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5">
        <f t="shared" si="96"/>
        <v>0.95477386934673369</v>
      </c>
      <c r="P1064" s="6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1">
        <f t="shared" si="98"/>
        <v>42563.557187500002</v>
      </c>
      <c r="T1064" s="10">
        <f t="shared" si="99"/>
        <v>42556.557187500002</v>
      </c>
    </row>
    <row r="1065" spans="1:20" ht="43" x14ac:dyDescent="0.5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5">
        <f t="shared" si="96"/>
        <v>0</v>
      </c>
      <c r="P1065" s="6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11">
        <f t="shared" si="98"/>
        <v>42612.780810185184</v>
      </c>
      <c r="T1065" s="10">
        <f t="shared" si="99"/>
        <v>42582.780810185184</v>
      </c>
    </row>
    <row r="1066" spans="1:20" ht="43" x14ac:dyDescent="0.5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5">
        <f t="shared" si="96"/>
        <v>8.9744444444444446E-2</v>
      </c>
      <c r="P1066" s="6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11">
        <f t="shared" si="98"/>
        <v>41461.978043981479</v>
      </c>
      <c r="T1066" s="10">
        <f t="shared" si="99"/>
        <v>41416.978043981479</v>
      </c>
    </row>
    <row r="1067" spans="1:20" ht="43" x14ac:dyDescent="0.5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5">
        <f t="shared" si="96"/>
        <v>2.7E-2</v>
      </c>
      <c r="P1067" s="6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1">
        <f t="shared" si="98"/>
        <v>41689.131041666667</v>
      </c>
      <c r="T1067" s="10">
        <f t="shared" si="99"/>
        <v>41661.131041666667</v>
      </c>
    </row>
    <row r="1068" spans="1:20" ht="43" x14ac:dyDescent="0.5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5">
        <f t="shared" si="96"/>
        <v>3.3673333333333333E-2</v>
      </c>
      <c r="P1068" s="6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11">
        <f t="shared" si="98"/>
        <v>41490.712754629632</v>
      </c>
      <c r="T1068" s="10">
        <f t="shared" si="99"/>
        <v>41445.712754629632</v>
      </c>
    </row>
    <row r="1069" spans="1:20" ht="43" x14ac:dyDescent="0.5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5">
        <f t="shared" si="96"/>
        <v>0.26</v>
      </c>
      <c r="P1069" s="6">
        <f t="shared" si="97"/>
        <v>13</v>
      </c>
      <c r="Q1069" t="str">
        <f t="shared" si="100"/>
        <v>games</v>
      </c>
      <c r="R1069" t="str">
        <f t="shared" si="101"/>
        <v>video games</v>
      </c>
      <c r="S1069" s="11">
        <f t="shared" si="98"/>
        <v>41629.605682870373</v>
      </c>
      <c r="T1069" s="10">
        <f t="shared" si="99"/>
        <v>41599.605682870373</v>
      </c>
    </row>
    <row r="1070" spans="1:20" ht="43" x14ac:dyDescent="0.5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5">
        <f t="shared" si="96"/>
        <v>1.5E-3</v>
      </c>
      <c r="P1070" s="6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1">
        <f t="shared" si="98"/>
        <v>42470.079444444447</v>
      </c>
      <c r="T1070" s="10">
        <f t="shared" si="99"/>
        <v>42440.121111111104</v>
      </c>
    </row>
    <row r="1071" spans="1:20" ht="43" x14ac:dyDescent="0.5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5">
        <f t="shared" si="96"/>
        <v>0.38636363636363635</v>
      </c>
      <c r="P1071" s="6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11">
        <f t="shared" si="98"/>
        <v>41604.021516203706</v>
      </c>
      <c r="T1071" s="10">
        <f t="shared" si="99"/>
        <v>41571.979849537034</v>
      </c>
    </row>
    <row r="1072" spans="1:20" ht="43" x14ac:dyDescent="0.5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5">
        <f t="shared" si="96"/>
        <v>7.0000000000000001E-3</v>
      </c>
      <c r="P1072" s="6">
        <f t="shared" si="97"/>
        <v>35</v>
      </c>
      <c r="Q1072" t="str">
        <f t="shared" si="100"/>
        <v>games</v>
      </c>
      <c r="R1072" t="str">
        <f t="shared" si="101"/>
        <v>video games</v>
      </c>
      <c r="S1072" s="11">
        <f t="shared" si="98"/>
        <v>41182.761828703704</v>
      </c>
      <c r="T1072" s="10">
        <f t="shared" si="99"/>
        <v>41162.761828703704</v>
      </c>
    </row>
    <row r="1073" spans="1:20" ht="43" x14ac:dyDescent="0.5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5">
        <f t="shared" si="96"/>
        <v>0</v>
      </c>
      <c r="P1073" s="6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11">
        <f t="shared" si="98"/>
        <v>42325.545057870375</v>
      </c>
      <c r="T1073" s="10">
        <f t="shared" si="99"/>
        <v>42295.503391203703</v>
      </c>
    </row>
    <row r="1074" spans="1:20" ht="43" x14ac:dyDescent="0.5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5">
        <f t="shared" si="96"/>
        <v>6.8000000000000005E-4</v>
      </c>
      <c r="P1074" s="6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1">
        <f t="shared" si="98"/>
        <v>41675.582141203704</v>
      </c>
      <c r="T1074" s="10">
        <f t="shared" si="99"/>
        <v>41645.582141203704</v>
      </c>
    </row>
    <row r="1075" spans="1:20" ht="28.7" x14ac:dyDescent="0.5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5">
        <f t="shared" si="96"/>
        <v>1.3333333333333334E-2</v>
      </c>
      <c r="P1075" s="6">
        <f t="shared" si="97"/>
        <v>10</v>
      </c>
      <c r="Q1075" t="str">
        <f t="shared" si="100"/>
        <v>games</v>
      </c>
      <c r="R1075" t="str">
        <f t="shared" si="101"/>
        <v>video games</v>
      </c>
      <c r="S1075" s="11">
        <f t="shared" si="98"/>
        <v>40832.714594907404</v>
      </c>
      <c r="T1075" s="10">
        <f t="shared" si="99"/>
        <v>40802.714594907404</v>
      </c>
    </row>
    <row r="1076" spans="1:20" ht="43" x14ac:dyDescent="0.5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5">
        <f t="shared" si="96"/>
        <v>6.3092592592592589E-2</v>
      </c>
      <c r="P1076" s="6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11">
        <f t="shared" si="98"/>
        <v>41642.922974537039</v>
      </c>
      <c r="T1076" s="10">
        <f t="shared" si="99"/>
        <v>41612.922974537039</v>
      </c>
    </row>
    <row r="1077" spans="1:20" ht="28.7" x14ac:dyDescent="0.5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5">
        <f t="shared" si="96"/>
        <v>4.4999999999999998E-2</v>
      </c>
      <c r="P1077" s="6">
        <f t="shared" si="97"/>
        <v>15</v>
      </c>
      <c r="Q1077" t="str">
        <f t="shared" si="100"/>
        <v>games</v>
      </c>
      <c r="R1077" t="str">
        <f t="shared" si="101"/>
        <v>video games</v>
      </c>
      <c r="S1077" s="11">
        <f t="shared" si="98"/>
        <v>41035.654120370367</v>
      </c>
      <c r="T1077" s="10">
        <f t="shared" si="99"/>
        <v>41005.654120370367</v>
      </c>
    </row>
    <row r="1078" spans="1:20" ht="43" x14ac:dyDescent="0.5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5">
        <f t="shared" si="96"/>
        <v>0.62765333333333329</v>
      </c>
      <c r="P1078" s="6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11">
        <f t="shared" si="98"/>
        <v>41893.127893518518</v>
      </c>
      <c r="T1078" s="10">
        <f t="shared" si="99"/>
        <v>41838.127893518518</v>
      </c>
    </row>
    <row r="1079" spans="1:20" ht="43" x14ac:dyDescent="0.5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5">
        <f t="shared" si="96"/>
        <v>0.29376000000000002</v>
      </c>
      <c r="P1079" s="6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11">
        <f t="shared" si="98"/>
        <v>42382.91679398148</v>
      </c>
      <c r="T1079" s="10">
        <f t="shared" si="99"/>
        <v>42352.91679398148</v>
      </c>
    </row>
    <row r="1080" spans="1:20" ht="43" x14ac:dyDescent="0.5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5">
        <f t="shared" si="96"/>
        <v>7.4999999999999997E-2</v>
      </c>
      <c r="P1080" s="6">
        <f t="shared" si="97"/>
        <v>9</v>
      </c>
      <c r="Q1080" t="str">
        <f t="shared" si="100"/>
        <v>games</v>
      </c>
      <c r="R1080" t="str">
        <f t="shared" si="101"/>
        <v>video games</v>
      </c>
      <c r="S1080" s="11">
        <f t="shared" si="98"/>
        <v>40745.945844907408</v>
      </c>
      <c r="T1080" s="10">
        <f t="shared" si="99"/>
        <v>40700.945844907408</v>
      </c>
    </row>
    <row r="1081" spans="1:20" ht="43" x14ac:dyDescent="0.5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5">
        <f t="shared" si="96"/>
        <v>2.6076923076923077E-2</v>
      </c>
      <c r="P1081" s="6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11">
        <f t="shared" si="98"/>
        <v>42504.316388888896</v>
      </c>
      <c r="T1081" s="10">
        <f t="shared" si="99"/>
        <v>42479.316388888896</v>
      </c>
    </row>
    <row r="1082" spans="1:20" ht="43" x14ac:dyDescent="0.5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5">
        <f t="shared" si="96"/>
        <v>9.1050000000000006E-2</v>
      </c>
      <c r="P1082" s="6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11">
        <f t="shared" si="98"/>
        <v>41769.888113425928</v>
      </c>
      <c r="T1082" s="10">
        <f t="shared" si="99"/>
        <v>41739.888113425928</v>
      </c>
    </row>
    <row r="1083" spans="1:20" ht="43" x14ac:dyDescent="0.5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5">
        <f t="shared" si="96"/>
        <v>1.7647058823529413E-4</v>
      </c>
      <c r="P1083" s="6">
        <f t="shared" si="97"/>
        <v>3</v>
      </c>
      <c r="Q1083" t="str">
        <f t="shared" si="100"/>
        <v>games</v>
      </c>
      <c r="R1083" t="str">
        <f t="shared" si="101"/>
        <v>video games</v>
      </c>
      <c r="S1083" s="11">
        <f t="shared" si="98"/>
        <v>42032.676990740743</v>
      </c>
      <c r="T1083" s="10">
        <f t="shared" si="99"/>
        <v>42002.676990740743</v>
      </c>
    </row>
    <row r="1084" spans="1:20" ht="28.7" x14ac:dyDescent="0.5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5">
        <f t="shared" si="96"/>
        <v>5.5999999999999999E-3</v>
      </c>
      <c r="P1084" s="6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11">
        <f t="shared" si="98"/>
        <v>41131.656111111115</v>
      </c>
      <c r="T1084" s="10">
        <f t="shared" si="99"/>
        <v>41101.656111111115</v>
      </c>
    </row>
    <row r="1085" spans="1:20" ht="43" x14ac:dyDescent="0.5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5">
        <f t="shared" si="96"/>
        <v>8.2000000000000007E-3</v>
      </c>
      <c r="P1085" s="6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1">
        <f t="shared" si="98"/>
        <v>41853.409525462965</v>
      </c>
      <c r="T1085" s="10">
        <f t="shared" si="99"/>
        <v>41793.409525462965</v>
      </c>
    </row>
    <row r="1086" spans="1:20" x14ac:dyDescent="0.5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5">
        <f t="shared" si="96"/>
        <v>0</v>
      </c>
      <c r="P1086" s="6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11">
        <f t="shared" si="98"/>
        <v>41859.662083333329</v>
      </c>
      <c r="T1086" s="10">
        <f t="shared" si="99"/>
        <v>41829.662083333329</v>
      </c>
    </row>
    <row r="1087" spans="1:20" ht="28.7" x14ac:dyDescent="0.5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5">
        <f t="shared" si="96"/>
        <v>3.4200000000000001E-2</v>
      </c>
      <c r="P1087" s="6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1">
        <f t="shared" si="98"/>
        <v>42443.379340277781</v>
      </c>
      <c r="T1087" s="10">
        <f t="shared" si="99"/>
        <v>42413.421006944445</v>
      </c>
    </row>
    <row r="1088" spans="1:20" x14ac:dyDescent="0.5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5">
        <f t="shared" si="96"/>
        <v>8.3333333333333339E-4</v>
      </c>
      <c r="P1088" s="6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1">
        <f t="shared" si="98"/>
        <v>41875.616793981484</v>
      </c>
      <c r="T1088" s="10">
        <f t="shared" si="99"/>
        <v>41845.616793981484</v>
      </c>
    </row>
    <row r="1089" spans="1:20" ht="43" x14ac:dyDescent="0.5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5">
        <f t="shared" si="96"/>
        <v>0</v>
      </c>
      <c r="P1089" s="6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11">
        <f t="shared" si="98"/>
        <v>41805.463969907411</v>
      </c>
      <c r="T1089" s="10">
        <f t="shared" si="99"/>
        <v>41775.463969907411</v>
      </c>
    </row>
    <row r="1090" spans="1:20" ht="28.7" x14ac:dyDescent="0.5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5">
        <f t="shared" ref="O1090:O1153" si="102">E1090/D1090</f>
        <v>0.14182977777777778</v>
      </c>
      <c r="P1090" s="6">
        <f t="shared" ref="P1090:P1153" si="103">E1090/L1090</f>
        <v>43.41727891156463</v>
      </c>
      <c r="Q1090" t="str">
        <f t="shared" si="100"/>
        <v>games</v>
      </c>
      <c r="R1090" t="str">
        <f t="shared" si="101"/>
        <v>video games</v>
      </c>
      <c r="S1090" s="11">
        <f t="shared" ref="S1090:S1153" si="104">(((I1090/60)/60)/24)+DATE(1970,1,1)+(-6/24)</f>
        <v>41753.549386574072</v>
      </c>
      <c r="T1090" s="10">
        <f t="shared" ref="T1090:T1153" si="105">(((J1090/60)/60)/24)+DATE(1970,1,1)+(-6/24)</f>
        <v>41723.549386574072</v>
      </c>
    </row>
    <row r="1091" spans="1:20" ht="28.7" x14ac:dyDescent="0.5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5">
        <f t="shared" si="102"/>
        <v>7.8266666666666665E-2</v>
      </c>
      <c r="P1091" s="6">
        <f t="shared" si="103"/>
        <v>23.959183673469386</v>
      </c>
      <c r="Q1091" t="str">
        <f t="shared" ref="Q1091:Q1154" si="106">LEFT(N1091,FIND("/",N1091)-1)</f>
        <v>games</v>
      </c>
      <c r="R1091" t="str">
        <f t="shared" ref="R1091:R1154" si="107">RIGHT(N1091, LEN(N1091)-FIND("/", N1091))</f>
        <v>video games</v>
      </c>
      <c r="S1091" s="11">
        <f t="shared" si="104"/>
        <v>42180.939525462964</v>
      </c>
      <c r="T1091" s="10">
        <f t="shared" si="105"/>
        <v>42150.939525462964</v>
      </c>
    </row>
    <row r="1092" spans="1:20" ht="43" x14ac:dyDescent="0.5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5">
        <f t="shared" si="102"/>
        <v>3.8464497269020693E-4</v>
      </c>
      <c r="P1092" s="6">
        <f t="shared" si="103"/>
        <v>5</v>
      </c>
      <c r="Q1092" t="str">
        <f t="shared" si="106"/>
        <v>games</v>
      </c>
      <c r="R1092" t="str">
        <f t="shared" si="107"/>
        <v>video games</v>
      </c>
      <c r="S1092" s="11">
        <f t="shared" si="104"/>
        <v>42152.935798611114</v>
      </c>
      <c r="T1092" s="10">
        <f t="shared" si="105"/>
        <v>42122.935798611114</v>
      </c>
    </row>
    <row r="1093" spans="1:20" ht="43" x14ac:dyDescent="0.5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5">
        <f t="shared" si="102"/>
        <v>0.125</v>
      </c>
      <c r="P1093" s="6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1">
        <f t="shared" si="104"/>
        <v>42470.528611111105</v>
      </c>
      <c r="T1093" s="10">
        <f t="shared" si="105"/>
        <v>42440.570277777777</v>
      </c>
    </row>
    <row r="1094" spans="1:20" ht="57.35" x14ac:dyDescent="0.5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5">
        <f t="shared" si="102"/>
        <v>1.0500000000000001E-2</v>
      </c>
      <c r="P1094" s="6">
        <f t="shared" si="103"/>
        <v>3</v>
      </c>
      <c r="Q1094" t="str">
        <f t="shared" si="106"/>
        <v>games</v>
      </c>
      <c r="R1094" t="str">
        <f t="shared" si="107"/>
        <v>video games</v>
      </c>
      <c r="S1094" s="11">
        <f t="shared" si="104"/>
        <v>41279.775902777779</v>
      </c>
      <c r="T1094" s="10">
        <f t="shared" si="105"/>
        <v>41249.775902777779</v>
      </c>
    </row>
    <row r="1095" spans="1:20" ht="43" x14ac:dyDescent="0.5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5">
        <f t="shared" si="102"/>
        <v>0.14083333333333334</v>
      </c>
      <c r="P1095" s="6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11">
        <f t="shared" si="104"/>
        <v>42411.723807870367</v>
      </c>
      <c r="T1095" s="10">
        <f t="shared" si="105"/>
        <v>42396.723807870367</v>
      </c>
    </row>
    <row r="1096" spans="1:20" ht="43" x14ac:dyDescent="0.5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11">
        <f t="shared" si="104"/>
        <v>40825.463344907403</v>
      </c>
      <c r="T1096" s="10">
        <f t="shared" si="105"/>
        <v>40795.463344907403</v>
      </c>
    </row>
    <row r="1097" spans="1:20" ht="43" x14ac:dyDescent="0.5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11">
        <f t="shared" si="104"/>
        <v>41516.287268518521</v>
      </c>
      <c r="T1097" s="10">
        <f t="shared" si="105"/>
        <v>41486.287268518521</v>
      </c>
    </row>
    <row r="1098" spans="1:20" ht="43" x14ac:dyDescent="0.5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11">
        <f t="shared" si="104"/>
        <v>41915.895833333336</v>
      </c>
      <c r="T1098" s="10">
        <f t="shared" si="105"/>
        <v>41885.26798611111</v>
      </c>
    </row>
    <row r="1099" spans="1:20" ht="43" x14ac:dyDescent="0.5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11">
        <f t="shared" si="104"/>
        <v>41700.542557870373</v>
      </c>
      <c r="T1099" s="10">
        <f t="shared" si="105"/>
        <v>41660.542557870373</v>
      </c>
    </row>
    <row r="1100" spans="1:20" ht="28.7" x14ac:dyDescent="0.5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11">
        <f t="shared" si="104"/>
        <v>41742.512673611112</v>
      </c>
      <c r="T1100" s="10">
        <f t="shared" si="105"/>
        <v>41712.512673611112</v>
      </c>
    </row>
    <row r="1101" spans="1:20" ht="43" x14ac:dyDescent="0.5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5">
        <f t="shared" si="102"/>
        <v>5.0000000000000001E-3</v>
      </c>
      <c r="P1101" s="6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1">
        <f t="shared" si="104"/>
        <v>42137.586435185185</v>
      </c>
      <c r="T1101" s="10">
        <f t="shared" si="105"/>
        <v>42107.586435185185</v>
      </c>
    </row>
    <row r="1102" spans="1:20" ht="43" x14ac:dyDescent="0.5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5">
        <f t="shared" si="102"/>
        <v>2.5000000000000001E-2</v>
      </c>
      <c r="P1102" s="6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1">
        <f t="shared" si="104"/>
        <v>42413.860775462963</v>
      </c>
      <c r="T1102" s="10">
        <f t="shared" si="105"/>
        <v>42383.860775462963</v>
      </c>
    </row>
    <row r="1103" spans="1:20" ht="28.7" x14ac:dyDescent="0.5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11">
        <f t="shared" si="104"/>
        <v>42565.508333333331</v>
      </c>
      <c r="T1103" s="10">
        <f t="shared" si="105"/>
        <v>42538.52243055556</v>
      </c>
    </row>
    <row r="1104" spans="1:20" ht="43" x14ac:dyDescent="0.5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11">
        <f t="shared" si="104"/>
        <v>41616.999305555553</v>
      </c>
      <c r="T1104" s="10">
        <f t="shared" si="105"/>
        <v>41576.795428240745</v>
      </c>
    </row>
    <row r="1105" spans="1:20" ht="43" x14ac:dyDescent="0.5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5">
        <f t="shared" si="102"/>
        <v>1.6199999999999999E-2</v>
      </c>
      <c r="P1105" s="6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1">
        <f t="shared" si="104"/>
        <v>42538.97210648148</v>
      </c>
      <c r="T1105" s="10">
        <f t="shared" si="105"/>
        <v>42478.97210648148</v>
      </c>
    </row>
    <row r="1106" spans="1:20" ht="43" x14ac:dyDescent="0.5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11">
        <f t="shared" si="104"/>
        <v>41801.15996527778</v>
      </c>
      <c r="T1106" s="10">
        <f t="shared" si="105"/>
        <v>41771.15996527778</v>
      </c>
    </row>
    <row r="1107" spans="1:20" ht="43" x14ac:dyDescent="0.5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5">
        <f t="shared" si="102"/>
        <v>1.5900000000000001E-3</v>
      </c>
      <c r="P1107" s="6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1">
        <f t="shared" si="104"/>
        <v>41721.8440625</v>
      </c>
      <c r="T1107" s="10">
        <f t="shared" si="105"/>
        <v>41691.885729166665</v>
      </c>
    </row>
    <row r="1108" spans="1:20" ht="43" x14ac:dyDescent="0.5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11">
        <f t="shared" si="104"/>
        <v>41003.448784722219</v>
      </c>
      <c r="T1108" s="10">
        <f t="shared" si="105"/>
        <v>40973.490451388891</v>
      </c>
    </row>
    <row r="1109" spans="1:20" ht="57.35" x14ac:dyDescent="0.5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5">
        <f t="shared" si="102"/>
        <v>0</v>
      </c>
      <c r="P1109" s="6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11">
        <f t="shared" si="104"/>
        <v>41843.611388888887</v>
      </c>
      <c r="T1109" s="10">
        <f t="shared" si="105"/>
        <v>41813.611388888887</v>
      </c>
    </row>
    <row r="1110" spans="1:20" ht="43" x14ac:dyDescent="0.5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5">
        <f t="shared" si="102"/>
        <v>2.93E-2</v>
      </c>
      <c r="P1110" s="6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11">
        <f t="shared" si="104"/>
        <v>41012.345312500001</v>
      </c>
      <c r="T1110" s="10">
        <f t="shared" si="105"/>
        <v>40952.386979166666</v>
      </c>
    </row>
    <row r="1111" spans="1:20" ht="43" x14ac:dyDescent="0.5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5">
        <f t="shared" si="102"/>
        <v>4.4999999999999997E-3</v>
      </c>
      <c r="P1111" s="6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1">
        <f t="shared" si="104"/>
        <v>42692.543865740736</v>
      </c>
      <c r="T1111" s="10">
        <f t="shared" si="105"/>
        <v>42662.502199074079</v>
      </c>
    </row>
    <row r="1112" spans="1:20" ht="43" x14ac:dyDescent="0.5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11">
        <f t="shared" si="104"/>
        <v>41250.683124999996</v>
      </c>
      <c r="T1112" s="10">
        <f t="shared" si="105"/>
        <v>41220.683124999996</v>
      </c>
    </row>
    <row r="1113" spans="1:20" ht="43" x14ac:dyDescent="0.5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5">
        <f t="shared" si="102"/>
        <v>4.0000000000000002E-4</v>
      </c>
      <c r="P1113" s="6">
        <f t="shared" si="103"/>
        <v>1</v>
      </c>
      <c r="Q1113" t="str">
        <f t="shared" si="106"/>
        <v>games</v>
      </c>
      <c r="R1113" t="str">
        <f t="shared" si="107"/>
        <v>video games</v>
      </c>
      <c r="S1113" s="11">
        <f t="shared" si="104"/>
        <v>42376.953587962969</v>
      </c>
      <c r="T1113" s="10">
        <f t="shared" si="105"/>
        <v>42346.953587962969</v>
      </c>
    </row>
    <row r="1114" spans="1:20" ht="43" x14ac:dyDescent="0.5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11">
        <f t="shared" si="104"/>
        <v>42023.104166666672</v>
      </c>
      <c r="T1114" s="10">
        <f t="shared" si="105"/>
        <v>41963.509386574078</v>
      </c>
    </row>
    <row r="1115" spans="1:20" ht="43" x14ac:dyDescent="0.5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5">
        <f t="shared" si="102"/>
        <v>5.0000000000000001E-3</v>
      </c>
      <c r="P1115" s="6">
        <f t="shared" si="103"/>
        <v>5</v>
      </c>
      <c r="Q1115" t="str">
        <f t="shared" si="106"/>
        <v>games</v>
      </c>
      <c r="R1115" t="str">
        <f t="shared" si="107"/>
        <v>video games</v>
      </c>
      <c r="S1115" s="11">
        <f t="shared" si="104"/>
        <v>41865.727083333331</v>
      </c>
      <c r="T1115" s="10">
        <f t="shared" si="105"/>
        <v>41835.727083333331</v>
      </c>
    </row>
    <row r="1116" spans="1:20" ht="43" x14ac:dyDescent="0.5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11">
        <f t="shared" si="104"/>
        <v>41556.095914351856</v>
      </c>
      <c r="T1116" s="10">
        <f t="shared" si="105"/>
        <v>41526.095914351856</v>
      </c>
    </row>
    <row r="1117" spans="1:20" ht="43" x14ac:dyDescent="0.5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5">
        <f t="shared" si="102"/>
        <v>1.325E-3</v>
      </c>
      <c r="P1117" s="6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1">
        <f t="shared" si="104"/>
        <v>42459.403877314813</v>
      </c>
      <c r="T1117" s="10">
        <f t="shared" si="105"/>
        <v>42429.445543981477</v>
      </c>
    </row>
    <row r="1118" spans="1:20" ht="28.7" x14ac:dyDescent="0.5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5">
        <f t="shared" si="102"/>
        <v>3.5704000000000004E-4</v>
      </c>
      <c r="P1118" s="6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11">
        <f t="shared" si="104"/>
        <v>41069.597314814811</v>
      </c>
      <c r="T1118" s="10">
        <f t="shared" si="105"/>
        <v>41009.597314814811</v>
      </c>
    </row>
    <row r="1119" spans="1:20" ht="43" x14ac:dyDescent="0.5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5">
        <f t="shared" si="102"/>
        <v>8.3000000000000004E-2</v>
      </c>
      <c r="P1119" s="6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11">
        <f t="shared" si="104"/>
        <v>42363.348530092597</v>
      </c>
      <c r="T1119" s="10">
        <f t="shared" si="105"/>
        <v>42333.348530092597</v>
      </c>
    </row>
    <row r="1120" spans="1:20" ht="43" x14ac:dyDescent="0.5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11">
        <f t="shared" si="104"/>
        <v>41733.874756944446</v>
      </c>
      <c r="T1120" s="10">
        <f t="shared" si="105"/>
        <v>41703.91642361111</v>
      </c>
    </row>
    <row r="1121" spans="1:20" ht="43" x14ac:dyDescent="0.5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5">
        <f t="shared" si="102"/>
        <v>2.3809523809523812E-3</v>
      </c>
      <c r="P1121" s="6">
        <f t="shared" si="103"/>
        <v>5</v>
      </c>
      <c r="Q1121" t="str">
        <f t="shared" si="106"/>
        <v>games</v>
      </c>
      <c r="R1121" t="str">
        <f t="shared" si="107"/>
        <v>video games</v>
      </c>
      <c r="S1121" s="11">
        <f t="shared" si="104"/>
        <v>41735.542407407411</v>
      </c>
      <c r="T1121" s="10">
        <f t="shared" si="105"/>
        <v>41722.542407407411</v>
      </c>
    </row>
    <row r="1122" spans="1:20" ht="28.7" x14ac:dyDescent="0.5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5">
        <f t="shared" si="102"/>
        <v>0</v>
      </c>
      <c r="P1122" s="6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11">
        <f t="shared" si="104"/>
        <v>40844.622685185182</v>
      </c>
      <c r="T1122" s="10">
        <f t="shared" si="105"/>
        <v>40799.622685185182</v>
      </c>
    </row>
    <row r="1123" spans="1:20" ht="43" x14ac:dyDescent="0.5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5">
        <f t="shared" si="102"/>
        <v>1.16E-4</v>
      </c>
      <c r="P1123" s="6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1">
        <f t="shared" si="104"/>
        <v>42442.642546296294</v>
      </c>
      <c r="T1123" s="10">
        <f t="shared" si="105"/>
        <v>42412.684212962966</v>
      </c>
    </row>
    <row r="1124" spans="1:20" ht="43" x14ac:dyDescent="0.5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5">
        <f t="shared" si="102"/>
        <v>0</v>
      </c>
      <c r="P1124" s="6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11">
        <f t="shared" si="104"/>
        <v>41424.453993055555</v>
      </c>
      <c r="T1124" s="10">
        <f t="shared" si="105"/>
        <v>41410.453993055555</v>
      </c>
    </row>
    <row r="1125" spans="1:20" ht="43" x14ac:dyDescent="0.5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11">
        <f t="shared" si="104"/>
        <v>41748.2737037037</v>
      </c>
      <c r="T1125" s="10">
        <f t="shared" si="105"/>
        <v>41718.2737037037</v>
      </c>
    </row>
    <row r="1126" spans="1:20" ht="43" x14ac:dyDescent="0.5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11">
        <f t="shared" si="104"/>
        <v>42124.417256944449</v>
      </c>
      <c r="T1126" s="10">
        <f t="shared" si="105"/>
        <v>42094.417256944449</v>
      </c>
    </row>
    <row r="1127" spans="1:20" ht="43" x14ac:dyDescent="0.5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5">
        <f t="shared" si="102"/>
        <v>0</v>
      </c>
      <c r="P1127" s="6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11">
        <f t="shared" si="104"/>
        <v>42272.374189814815</v>
      </c>
      <c r="T1127" s="10">
        <f t="shared" si="105"/>
        <v>42212.374189814815</v>
      </c>
    </row>
    <row r="1128" spans="1:20" ht="43" x14ac:dyDescent="0.5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5">
        <f t="shared" si="102"/>
        <v>5.0000000000000001E-3</v>
      </c>
      <c r="P1128" s="6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1">
        <f t="shared" si="104"/>
        <v>42565.077476851846</v>
      </c>
      <c r="T1128" s="10">
        <f t="shared" si="105"/>
        <v>42535.077476851846</v>
      </c>
    </row>
    <row r="1129" spans="1:20" ht="57.35" x14ac:dyDescent="0.5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11">
        <f t="shared" si="104"/>
        <v>41957.645833333328</v>
      </c>
      <c r="T1129" s="10">
        <f t="shared" si="105"/>
        <v>41926.604166666664</v>
      </c>
    </row>
    <row r="1130" spans="1:20" x14ac:dyDescent="0.5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5">
        <f t="shared" si="102"/>
        <v>1E-3</v>
      </c>
      <c r="P1130" s="6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1">
        <f t="shared" si="104"/>
        <v>41858.399502314816</v>
      </c>
      <c r="T1130" s="10">
        <f t="shared" si="105"/>
        <v>41828.399502314816</v>
      </c>
    </row>
    <row r="1131" spans="1:20" ht="43" x14ac:dyDescent="0.5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5">
        <f t="shared" si="102"/>
        <v>1.0499999999999999E-3</v>
      </c>
      <c r="P1131" s="6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1">
        <f t="shared" si="104"/>
        <v>42526.014965277776</v>
      </c>
      <c r="T1131" s="10">
        <f t="shared" si="105"/>
        <v>42496.014965277776</v>
      </c>
    </row>
    <row r="1132" spans="1:20" ht="43" x14ac:dyDescent="0.5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11">
        <f t="shared" si="104"/>
        <v>41968.788194444445</v>
      </c>
      <c r="T1132" s="10">
        <f t="shared" si="105"/>
        <v>41908.746527777781</v>
      </c>
    </row>
    <row r="1133" spans="1:20" ht="43" x14ac:dyDescent="0.5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5">
        <f t="shared" si="102"/>
        <v>0</v>
      </c>
      <c r="P1133" s="6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11">
        <f t="shared" si="104"/>
        <v>42362.658194444448</v>
      </c>
      <c r="T1133" s="10">
        <f t="shared" si="105"/>
        <v>42332.658194444448</v>
      </c>
    </row>
    <row r="1134" spans="1:20" ht="43" x14ac:dyDescent="0.5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11">
        <f t="shared" si="104"/>
        <v>42735.865405092598</v>
      </c>
      <c r="T1134" s="10">
        <f t="shared" si="105"/>
        <v>42705.865405092598</v>
      </c>
    </row>
    <row r="1135" spans="1:20" ht="43" x14ac:dyDescent="0.5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5">
        <f t="shared" si="102"/>
        <v>6.6666666666666671E-3</v>
      </c>
      <c r="P1135" s="6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1">
        <f t="shared" si="104"/>
        <v>41851.157187500001</v>
      </c>
      <c r="T1135" s="10">
        <f t="shared" si="105"/>
        <v>41821.157187500001</v>
      </c>
    </row>
    <row r="1136" spans="1:20" ht="43" x14ac:dyDescent="0.5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5">
        <f t="shared" si="102"/>
        <v>4.0000000000000003E-5</v>
      </c>
      <c r="P1136" s="6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1">
        <f t="shared" si="104"/>
        <v>41971.939583333333</v>
      </c>
      <c r="T1136" s="10">
        <f t="shared" si="105"/>
        <v>41958.035046296296</v>
      </c>
    </row>
    <row r="1137" spans="1:20" ht="57.35" x14ac:dyDescent="0.5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5">
        <f t="shared" si="102"/>
        <v>0.05</v>
      </c>
      <c r="P1137" s="6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1">
        <f t="shared" si="104"/>
        <v>42588.739513888882</v>
      </c>
      <c r="T1137" s="10">
        <f t="shared" si="105"/>
        <v>42558.739513888882</v>
      </c>
    </row>
    <row r="1138" spans="1:20" ht="43" x14ac:dyDescent="0.5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5">
        <f t="shared" si="102"/>
        <v>6.4439140811455853E-2</v>
      </c>
      <c r="P1138" s="6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1">
        <f t="shared" si="104"/>
        <v>42357.421631944439</v>
      </c>
      <c r="T1138" s="10">
        <f t="shared" si="105"/>
        <v>42327.421631944439</v>
      </c>
    </row>
    <row r="1139" spans="1:20" ht="43" x14ac:dyDescent="0.5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11">
        <f t="shared" si="104"/>
        <v>42483.569687499999</v>
      </c>
      <c r="T1139" s="10">
        <f t="shared" si="105"/>
        <v>42453.569687499999</v>
      </c>
    </row>
    <row r="1140" spans="1:20" ht="43" x14ac:dyDescent="0.5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5">
        <f t="shared" si="102"/>
        <v>3.5714285714285713E-3</v>
      </c>
      <c r="P1140" s="6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1">
        <f t="shared" si="104"/>
        <v>42756.6566087963</v>
      </c>
      <c r="T1140" s="10">
        <f t="shared" si="105"/>
        <v>42736.6566087963</v>
      </c>
    </row>
    <row r="1141" spans="1:20" ht="43" x14ac:dyDescent="0.5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5">
        <f t="shared" si="102"/>
        <v>6.2500000000000001E-4</v>
      </c>
      <c r="P1141" s="6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1">
        <f t="shared" si="104"/>
        <v>42005.097523148142</v>
      </c>
      <c r="T1141" s="10">
        <f t="shared" si="105"/>
        <v>41975.097523148142</v>
      </c>
    </row>
    <row r="1142" spans="1:20" ht="43" x14ac:dyDescent="0.5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5">
        <f t="shared" si="102"/>
        <v>0</v>
      </c>
      <c r="P1142" s="6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11">
        <f t="shared" si="104"/>
        <v>42222.212048611109</v>
      </c>
      <c r="T1142" s="10">
        <f t="shared" si="105"/>
        <v>42192.212048611109</v>
      </c>
    </row>
    <row r="1143" spans="1:20" x14ac:dyDescent="0.5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5">
        <f t="shared" si="102"/>
        <v>0</v>
      </c>
      <c r="P1143" s="6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11">
        <f t="shared" si="104"/>
        <v>42194.449652777781</v>
      </c>
      <c r="T1143" s="10">
        <f t="shared" si="105"/>
        <v>42164.449652777781</v>
      </c>
    </row>
    <row r="1144" spans="1:20" ht="43" x14ac:dyDescent="0.5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5">
        <f t="shared" si="102"/>
        <v>0</v>
      </c>
      <c r="P1144" s="6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11">
        <f t="shared" si="104"/>
        <v>42051.756099537044</v>
      </c>
      <c r="T1144" s="10">
        <f t="shared" si="105"/>
        <v>42021.756099537044</v>
      </c>
    </row>
    <row r="1145" spans="1:20" ht="43" x14ac:dyDescent="0.5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5">
        <f t="shared" si="102"/>
        <v>4.1333333333333335E-3</v>
      </c>
      <c r="P1145" s="6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1">
        <f t="shared" si="104"/>
        <v>42354.94358796296</v>
      </c>
      <c r="T1145" s="10">
        <f t="shared" si="105"/>
        <v>42324.94358796296</v>
      </c>
    </row>
    <row r="1146" spans="1:20" ht="43" x14ac:dyDescent="0.5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5">
        <f t="shared" si="102"/>
        <v>0</v>
      </c>
      <c r="P1146" s="6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11">
        <f t="shared" si="104"/>
        <v>42122.931944444441</v>
      </c>
      <c r="T1146" s="10">
        <f t="shared" si="105"/>
        <v>42092.931944444441</v>
      </c>
    </row>
    <row r="1147" spans="1:20" ht="43" x14ac:dyDescent="0.5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5">
        <f t="shared" si="102"/>
        <v>1.25E-3</v>
      </c>
      <c r="P1147" s="6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1">
        <f t="shared" si="104"/>
        <v>41914.497592592597</v>
      </c>
      <c r="T1147" s="10">
        <f t="shared" si="105"/>
        <v>41854.497592592597</v>
      </c>
    </row>
    <row r="1148" spans="1:20" ht="43" x14ac:dyDescent="0.5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11">
        <f t="shared" si="104"/>
        <v>41761.7033912037</v>
      </c>
      <c r="T1148" s="10">
        <f t="shared" si="105"/>
        <v>41723.7033912037</v>
      </c>
    </row>
    <row r="1149" spans="1:20" ht="43" x14ac:dyDescent="0.5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5">
        <f t="shared" si="102"/>
        <v>0</v>
      </c>
      <c r="P1149" s="6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11">
        <f t="shared" si="104"/>
        <v>41931.722025462965</v>
      </c>
      <c r="T1149" s="10">
        <f t="shared" si="105"/>
        <v>41871.722025462965</v>
      </c>
    </row>
    <row r="1150" spans="1:20" ht="28.7" x14ac:dyDescent="0.5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11">
        <f t="shared" si="104"/>
        <v>42704.962743055556</v>
      </c>
      <c r="T1150" s="10">
        <f t="shared" si="105"/>
        <v>42674.921076388884</v>
      </c>
    </row>
    <row r="1151" spans="1:20" ht="28.7" x14ac:dyDescent="0.5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5">
        <f t="shared" si="102"/>
        <v>1.5E-3</v>
      </c>
      <c r="P1151" s="6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1">
        <f t="shared" si="104"/>
        <v>42537.46025462963</v>
      </c>
      <c r="T1151" s="10">
        <f t="shared" si="105"/>
        <v>42507.46025462963</v>
      </c>
    </row>
    <row r="1152" spans="1:20" ht="28.7" x14ac:dyDescent="0.5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5">
        <f t="shared" si="102"/>
        <v>0.1008</v>
      </c>
      <c r="P1152" s="6">
        <f t="shared" si="103"/>
        <v>42</v>
      </c>
      <c r="Q1152" t="str">
        <f t="shared" si="106"/>
        <v>food</v>
      </c>
      <c r="R1152" t="str">
        <f t="shared" si="107"/>
        <v>food trucks</v>
      </c>
      <c r="S1152" s="11">
        <f t="shared" si="104"/>
        <v>42377.704571759255</v>
      </c>
      <c r="T1152" s="10">
        <f t="shared" si="105"/>
        <v>42317.704571759255</v>
      </c>
    </row>
    <row r="1153" spans="1:20" ht="43" x14ac:dyDescent="0.5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5">
        <f t="shared" si="102"/>
        <v>0</v>
      </c>
      <c r="P1153" s="6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11">
        <f t="shared" si="104"/>
        <v>42253.852581018517</v>
      </c>
      <c r="T1153" s="10">
        <f t="shared" si="105"/>
        <v>42223.852581018517</v>
      </c>
    </row>
    <row r="1154" spans="1:20" x14ac:dyDescent="0.5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5">
        <f t="shared" ref="O1154:O1217" si="108">E1154/D1154</f>
        <v>5.6937500000000002E-2</v>
      </c>
      <c r="P1154" s="6">
        <f t="shared" ref="P1154:P1217" si="109">E1154/L1154</f>
        <v>60.733333333333334</v>
      </c>
      <c r="Q1154" t="str">
        <f t="shared" si="106"/>
        <v>food</v>
      </c>
      <c r="R1154" t="str">
        <f t="shared" si="107"/>
        <v>food trucks</v>
      </c>
      <c r="S1154" s="11">
        <f t="shared" ref="S1154:S1217" si="110">(((I1154/60)/60)/24)+DATE(1970,1,1)+(-6/24)</f>
        <v>42139.459629629629</v>
      </c>
      <c r="T1154" s="10">
        <f t="shared" ref="T1154:T1217" si="111">(((J1154/60)/60)/24)+DATE(1970,1,1)+(-6/24)</f>
        <v>42109.459629629629</v>
      </c>
    </row>
    <row r="1155" spans="1:20" ht="28.7" x14ac:dyDescent="0.5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5">
        <f t="shared" si="108"/>
        <v>6.2500000000000003E-3</v>
      </c>
      <c r="P1155" s="6">
        <f t="shared" si="109"/>
        <v>50</v>
      </c>
      <c r="Q1155" t="str">
        <f t="shared" ref="Q1155:Q1218" si="112">LEFT(N1155,FIND("/",N1155)-1)</f>
        <v>food</v>
      </c>
      <c r="R1155" t="str">
        <f t="shared" ref="R1155:R1218" si="113">RIGHT(N1155, LEN(N1155)-FIND("/", N1155))</f>
        <v>food trucks</v>
      </c>
      <c r="S1155" s="11">
        <f t="shared" si="110"/>
        <v>42173.464178240742</v>
      </c>
      <c r="T1155" s="10">
        <f t="shared" si="111"/>
        <v>42143.464178240742</v>
      </c>
    </row>
    <row r="1156" spans="1:20" ht="43" x14ac:dyDescent="0.5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2"/>
        <v>food</v>
      </c>
      <c r="R1156" t="str">
        <f t="shared" si="113"/>
        <v>food trucks</v>
      </c>
      <c r="S1156" s="11">
        <f t="shared" si="110"/>
        <v>42252.858865740738</v>
      </c>
      <c r="T1156" s="10">
        <f t="shared" si="111"/>
        <v>42222.858865740738</v>
      </c>
    </row>
    <row r="1157" spans="1:20" ht="43" x14ac:dyDescent="0.5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5">
        <f t="shared" si="108"/>
        <v>7.5199999999999998E-3</v>
      </c>
      <c r="P1157" s="6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1">
        <f t="shared" si="110"/>
        <v>41865.513981481483</v>
      </c>
      <c r="T1157" s="10">
        <f t="shared" si="111"/>
        <v>41835.513981481483</v>
      </c>
    </row>
    <row r="1158" spans="1:20" ht="43" x14ac:dyDescent="0.5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5">
        <f t="shared" si="108"/>
        <v>0</v>
      </c>
      <c r="P1158" s="6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11">
        <f t="shared" si="110"/>
        <v>42058.82131944444</v>
      </c>
      <c r="T1158" s="10">
        <f t="shared" si="111"/>
        <v>42028.82131944444</v>
      </c>
    </row>
    <row r="1159" spans="1:20" ht="43" x14ac:dyDescent="0.5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11">
        <f t="shared" si="110"/>
        <v>41978.419907407413</v>
      </c>
      <c r="T1159" s="10">
        <f t="shared" si="111"/>
        <v>41918.378240740742</v>
      </c>
    </row>
    <row r="1160" spans="1:20" ht="43" x14ac:dyDescent="0.5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11">
        <f t="shared" si="110"/>
        <v>41981.84175925926</v>
      </c>
      <c r="T1160" s="10">
        <f t="shared" si="111"/>
        <v>41951.84175925926</v>
      </c>
    </row>
    <row r="1161" spans="1:20" ht="43" x14ac:dyDescent="0.5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5">
        <f t="shared" si="108"/>
        <v>0</v>
      </c>
      <c r="P1161" s="6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11">
        <f t="shared" si="110"/>
        <v>42185.40625</v>
      </c>
      <c r="T1161" s="10">
        <f t="shared" si="111"/>
        <v>42154.476446759261</v>
      </c>
    </row>
    <row r="1162" spans="1:20" ht="43" x14ac:dyDescent="0.5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5">
        <f t="shared" si="108"/>
        <v>3.85E-2</v>
      </c>
      <c r="P1162" s="6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11">
        <f t="shared" si="110"/>
        <v>42090.863263888896</v>
      </c>
      <c r="T1162" s="10">
        <f t="shared" si="111"/>
        <v>42060.904930555553</v>
      </c>
    </row>
    <row r="1163" spans="1:20" ht="43" x14ac:dyDescent="0.5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5">
        <f t="shared" si="108"/>
        <v>0</v>
      </c>
      <c r="P1163" s="6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11">
        <f t="shared" si="110"/>
        <v>42143.379502314812</v>
      </c>
      <c r="T1163" s="10">
        <f t="shared" si="111"/>
        <v>42122.379502314812</v>
      </c>
    </row>
    <row r="1164" spans="1:20" ht="43" x14ac:dyDescent="0.5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5">
        <f t="shared" si="108"/>
        <v>5.8333333333333338E-4</v>
      </c>
      <c r="P1164" s="6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1">
        <f t="shared" si="110"/>
        <v>41907.433611111112</v>
      </c>
      <c r="T1164" s="10">
        <f t="shared" si="111"/>
        <v>41876.433611111112</v>
      </c>
    </row>
    <row r="1165" spans="1:20" ht="43" x14ac:dyDescent="0.5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5">
        <f t="shared" si="108"/>
        <v>0</v>
      </c>
      <c r="P1165" s="6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11">
        <f t="shared" si="110"/>
        <v>41860.473611111112</v>
      </c>
      <c r="T1165" s="10">
        <f t="shared" si="111"/>
        <v>41830.473611111112</v>
      </c>
    </row>
    <row r="1166" spans="1:20" ht="57.35" x14ac:dyDescent="0.5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5">
        <f t="shared" si="108"/>
        <v>0</v>
      </c>
      <c r="P1166" s="6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11">
        <f t="shared" si="110"/>
        <v>42539.474328703705</v>
      </c>
      <c r="T1166" s="10">
        <f t="shared" si="111"/>
        <v>42509.474328703705</v>
      </c>
    </row>
    <row r="1167" spans="1:20" ht="43" x14ac:dyDescent="0.5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5">
        <f t="shared" si="108"/>
        <v>0.20705000000000001</v>
      </c>
      <c r="P1167" s="6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1">
        <f t="shared" si="110"/>
        <v>41825.964467592588</v>
      </c>
      <c r="T1167" s="10">
        <f t="shared" si="111"/>
        <v>41791.964467592588</v>
      </c>
    </row>
    <row r="1168" spans="1:20" ht="43" x14ac:dyDescent="0.5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5">
        <f t="shared" si="108"/>
        <v>0.19139999999999999</v>
      </c>
      <c r="P1168" s="6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11">
        <f t="shared" si="110"/>
        <v>42180.916666666672</v>
      </c>
      <c r="T1168" s="10">
        <f t="shared" si="111"/>
        <v>42150.235439814816</v>
      </c>
    </row>
    <row r="1169" spans="1:20" ht="43" x14ac:dyDescent="0.5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5">
        <f t="shared" si="108"/>
        <v>1.6316666666666667E-2</v>
      </c>
      <c r="P1169" s="6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11">
        <f t="shared" si="110"/>
        <v>41894.484895833331</v>
      </c>
      <c r="T1169" s="10">
        <f t="shared" si="111"/>
        <v>41863.484895833331</v>
      </c>
    </row>
    <row r="1170" spans="1:20" ht="43" x14ac:dyDescent="0.5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5">
        <f t="shared" si="108"/>
        <v>5.6666666666666664E-2</v>
      </c>
      <c r="P1170" s="6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1">
        <f t="shared" si="110"/>
        <v>42634.803993055553</v>
      </c>
      <c r="T1170" s="10">
        <f t="shared" si="111"/>
        <v>42604.803993055553</v>
      </c>
    </row>
    <row r="1171" spans="1:20" ht="43" x14ac:dyDescent="0.5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11">
        <f t="shared" si="110"/>
        <v>42057.103738425925</v>
      </c>
      <c r="T1171" s="10">
        <f t="shared" si="111"/>
        <v>42027.103738425925</v>
      </c>
    </row>
    <row r="1172" spans="1:20" ht="43" x14ac:dyDescent="0.5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5">
        <f t="shared" si="108"/>
        <v>4.0000000000000001E-3</v>
      </c>
      <c r="P1172" s="6">
        <f t="shared" si="109"/>
        <v>50</v>
      </c>
      <c r="Q1172" t="str">
        <f t="shared" si="112"/>
        <v>food</v>
      </c>
      <c r="R1172" t="str">
        <f t="shared" si="113"/>
        <v>food trucks</v>
      </c>
      <c r="S1172" s="11">
        <f t="shared" si="110"/>
        <v>42154.643182870372</v>
      </c>
      <c r="T1172" s="10">
        <f t="shared" si="111"/>
        <v>42124.643182870372</v>
      </c>
    </row>
    <row r="1173" spans="1:20" ht="28.7" x14ac:dyDescent="0.5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5">
        <f t="shared" si="108"/>
        <v>1E-3</v>
      </c>
      <c r="P1173" s="6">
        <f t="shared" si="109"/>
        <v>25</v>
      </c>
      <c r="Q1173" t="str">
        <f t="shared" si="112"/>
        <v>food</v>
      </c>
      <c r="R1173" t="str">
        <f t="shared" si="113"/>
        <v>food trucks</v>
      </c>
      <c r="S1173" s="11">
        <f t="shared" si="110"/>
        <v>41956.596377314811</v>
      </c>
      <c r="T1173" s="10">
        <f t="shared" si="111"/>
        <v>41938.554710648146</v>
      </c>
    </row>
    <row r="1174" spans="1:20" x14ac:dyDescent="0.5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5">
        <f t="shared" si="108"/>
        <v>0</v>
      </c>
      <c r="P1174" s="6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11">
        <f t="shared" si="110"/>
        <v>41871.432314814818</v>
      </c>
      <c r="T1174" s="10">
        <f t="shared" si="111"/>
        <v>41841.432314814818</v>
      </c>
    </row>
    <row r="1175" spans="1:20" ht="43" x14ac:dyDescent="0.5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5">
        <f t="shared" si="108"/>
        <v>2.4000000000000001E-4</v>
      </c>
      <c r="P1175" s="6">
        <f t="shared" si="109"/>
        <v>30</v>
      </c>
      <c r="Q1175" t="str">
        <f t="shared" si="112"/>
        <v>food</v>
      </c>
      <c r="R1175" t="str">
        <f t="shared" si="113"/>
        <v>food trucks</v>
      </c>
      <c r="S1175" s="11">
        <f t="shared" si="110"/>
        <v>42218.935844907406</v>
      </c>
      <c r="T1175" s="10">
        <f t="shared" si="111"/>
        <v>42183.935844907406</v>
      </c>
    </row>
    <row r="1176" spans="1:20" ht="43" x14ac:dyDescent="0.5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11">
        <f t="shared" si="110"/>
        <v>42498.59174768519</v>
      </c>
      <c r="T1176" s="10">
        <f t="shared" si="111"/>
        <v>42468.59174768519</v>
      </c>
    </row>
    <row r="1177" spans="1:20" ht="43" x14ac:dyDescent="0.5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5">
        <f t="shared" si="108"/>
        <v>2.9250000000000002E-2</v>
      </c>
      <c r="P1177" s="6">
        <f t="shared" si="109"/>
        <v>65</v>
      </c>
      <c r="Q1177" t="str">
        <f t="shared" si="112"/>
        <v>food</v>
      </c>
      <c r="R1177" t="str">
        <f t="shared" si="113"/>
        <v>food trucks</v>
      </c>
      <c r="S1177" s="11">
        <f t="shared" si="110"/>
        <v>42200.478460648148</v>
      </c>
      <c r="T1177" s="10">
        <f t="shared" si="111"/>
        <v>42170.478460648148</v>
      </c>
    </row>
    <row r="1178" spans="1:20" ht="57.35" x14ac:dyDescent="0.5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5">
        <f t="shared" si="108"/>
        <v>5.7142857142857142E-5</v>
      </c>
      <c r="P1178" s="6">
        <f t="shared" si="109"/>
        <v>10</v>
      </c>
      <c r="Q1178" t="str">
        <f t="shared" si="112"/>
        <v>food</v>
      </c>
      <c r="R1178" t="str">
        <f t="shared" si="113"/>
        <v>food trucks</v>
      </c>
      <c r="S1178" s="11">
        <f t="shared" si="110"/>
        <v>42800.291666666672</v>
      </c>
      <c r="T1178" s="10">
        <f t="shared" si="111"/>
        <v>42745.769652777773</v>
      </c>
    </row>
    <row r="1179" spans="1:20" ht="43" x14ac:dyDescent="0.5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5">
        <f t="shared" si="108"/>
        <v>0</v>
      </c>
      <c r="P1179" s="6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11">
        <f t="shared" si="110"/>
        <v>41927.410833333335</v>
      </c>
      <c r="T1179" s="10">
        <f t="shared" si="111"/>
        <v>41897.410833333335</v>
      </c>
    </row>
    <row r="1180" spans="1:20" ht="43" x14ac:dyDescent="0.5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5">
        <f t="shared" si="108"/>
        <v>6.666666666666667E-5</v>
      </c>
      <c r="P1180" s="6">
        <f t="shared" si="109"/>
        <v>5</v>
      </c>
      <c r="Q1180" t="str">
        <f t="shared" si="112"/>
        <v>food</v>
      </c>
      <c r="R1180" t="str">
        <f t="shared" si="113"/>
        <v>food trucks</v>
      </c>
      <c r="S1180" s="11">
        <f t="shared" si="110"/>
        <v>41867.655694444446</v>
      </c>
      <c r="T1180" s="10">
        <f t="shared" si="111"/>
        <v>41837.655694444446</v>
      </c>
    </row>
    <row r="1181" spans="1:20" ht="43" x14ac:dyDescent="0.5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5">
        <f t="shared" si="108"/>
        <v>5.3333333333333337E-2</v>
      </c>
      <c r="P1181" s="6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1">
        <f t="shared" si="110"/>
        <v>42305.470219907409</v>
      </c>
      <c r="T1181" s="10">
        <f t="shared" si="111"/>
        <v>42275.470219907409</v>
      </c>
    </row>
    <row r="1182" spans="1:20" ht="28.7" x14ac:dyDescent="0.5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11">
        <f t="shared" si="110"/>
        <v>41818.556875000002</v>
      </c>
      <c r="T1182" s="10">
        <f t="shared" si="111"/>
        <v>41781.556875000002</v>
      </c>
    </row>
    <row r="1183" spans="1:20" x14ac:dyDescent="0.5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11">
        <f t="shared" si="110"/>
        <v>42064.089363425926</v>
      </c>
      <c r="T1183" s="10">
        <f t="shared" si="111"/>
        <v>42034.089363425926</v>
      </c>
    </row>
    <row r="1184" spans="1:20" ht="43" x14ac:dyDescent="0.5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5">
        <f t="shared" si="108"/>
        <v>4.2000000000000003E-2</v>
      </c>
      <c r="P1184" s="6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1">
        <f t="shared" si="110"/>
        <v>42747.445833333331</v>
      </c>
      <c r="T1184" s="10">
        <f t="shared" si="111"/>
        <v>42728.577407407407</v>
      </c>
    </row>
    <row r="1185" spans="1:20" ht="43" x14ac:dyDescent="0.5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5">
        <f t="shared" si="108"/>
        <v>0.04</v>
      </c>
      <c r="P1185" s="6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11">
        <f t="shared" si="110"/>
        <v>42675.915972222225</v>
      </c>
      <c r="T1185" s="10">
        <f t="shared" si="111"/>
        <v>42656.61137731481</v>
      </c>
    </row>
    <row r="1186" spans="1:20" ht="43" x14ac:dyDescent="0.5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11">
        <f t="shared" si="110"/>
        <v>42772.349664351852</v>
      </c>
      <c r="T1186" s="10">
        <f t="shared" si="111"/>
        <v>42741.349664351852</v>
      </c>
    </row>
    <row r="1187" spans="1:20" ht="57.35" x14ac:dyDescent="0.5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5">
        <f t="shared" si="108"/>
        <v>1.0544</v>
      </c>
      <c r="P1187" s="6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11">
        <f t="shared" si="110"/>
        <v>42162.916666666672</v>
      </c>
      <c r="T1187" s="10">
        <f t="shared" si="111"/>
        <v>42130.615150462967</v>
      </c>
    </row>
    <row r="1188" spans="1:20" ht="43" x14ac:dyDescent="0.5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11">
        <f t="shared" si="110"/>
        <v>42156.695833333331</v>
      </c>
      <c r="T1188" s="10">
        <f t="shared" si="111"/>
        <v>42123.61336805555</v>
      </c>
    </row>
    <row r="1189" spans="1:20" ht="43" x14ac:dyDescent="0.5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11">
        <f t="shared" si="110"/>
        <v>42141.5</v>
      </c>
      <c r="T1189" s="10">
        <f t="shared" si="111"/>
        <v>42109.644942129627</v>
      </c>
    </row>
    <row r="1190" spans="1:20" ht="43" x14ac:dyDescent="0.5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11">
        <f t="shared" si="110"/>
        <v>42732.450694444444</v>
      </c>
      <c r="T1190" s="10">
        <f t="shared" si="111"/>
        <v>42711.450694444444</v>
      </c>
    </row>
    <row r="1191" spans="1:20" ht="43" x14ac:dyDescent="0.5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11">
        <f t="shared" si="110"/>
        <v>42550.729108796295</v>
      </c>
      <c r="T1191" s="10">
        <f t="shared" si="111"/>
        <v>42529.729108796295</v>
      </c>
    </row>
    <row r="1192" spans="1:20" ht="28.7" x14ac:dyDescent="0.5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5">
        <f t="shared" si="108"/>
        <v>1.35</v>
      </c>
      <c r="P1192" s="6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11">
        <f t="shared" si="110"/>
        <v>41882.415798611109</v>
      </c>
      <c r="T1192" s="10">
        <f t="shared" si="111"/>
        <v>41852.415798611109</v>
      </c>
    </row>
    <row r="1193" spans="1:20" ht="43" x14ac:dyDescent="0.5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11">
        <f t="shared" si="110"/>
        <v>42449.312037037031</v>
      </c>
      <c r="T1193" s="10">
        <f t="shared" si="111"/>
        <v>42419.353703703702</v>
      </c>
    </row>
    <row r="1194" spans="1:20" ht="28.7" x14ac:dyDescent="0.5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5">
        <f t="shared" si="108"/>
        <v>2.9</v>
      </c>
      <c r="P1194" s="6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11">
        <f t="shared" si="110"/>
        <v>42777.256689814814</v>
      </c>
      <c r="T1194" s="10">
        <f t="shared" si="111"/>
        <v>42747.256689814814</v>
      </c>
    </row>
    <row r="1195" spans="1:20" ht="43" x14ac:dyDescent="0.5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11">
        <f t="shared" si="110"/>
        <v>42469.484409722223</v>
      </c>
      <c r="T1195" s="10">
        <f t="shared" si="111"/>
        <v>42409.526076388895</v>
      </c>
    </row>
    <row r="1196" spans="1:20" ht="43" x14ac:dyDescent="0.5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11">
        <f t="shared" si="110"/>
        <v>42102.238182870366</v>
      </c>
      <c r="T1196" s="10">
        <f t="shared" si="111"/>
        <v>42072.238182870366</v>
      </c>
    </row>
    <row r="1197" spans="1:20" ht="57.35" x14ac:dyDescent="0.5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5">
        <f t="shared" si="108"/>
        <v>1.35</v>
      </c>
      <c r="P1197" s="6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11">
        <f t="shared" si="110"/>
        <v>42358.125</v>
      </c>
      <c r="T1197" s="10">
        <f t="shared" si="111"/>
        <v>42298.09783564815</v>
      </c>
    </row>
    <row r="1198" spans="1:20" ht="28.7" x14ac:dyDescent="0.5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5">
        <f t="shared" si="108"/>
        <v>2.6991034482758622</v>
      </c>
      <c r="P1198" s="6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11">
        <f t="shared" si="110"/>
        <v>42356.568738425922</v>
      </c>
      <c r="T1198" s="10">
        <f t="shared" si="111"/>
        <v>42326.568738425922</v>
      </c>
    </row>
    <row r="1199" spans="1:20" ht="43" x14ac:dyDescent="0.5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5">
        <f t="shared" si="108"/>
        <v>2.5329333333333333</v>
      </c>
      <c r="P1199" s="6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1">
        <f t="shared" si="110"/>
        <v>42533.999305555553</v>
      </c>
      <c r="T1199" s="10">
        <f t="shared" si="111"/>
        <v>42503.41474537037</v>
      </c>
    </row>
    <row r="1200" spans="1:20" ht="43" x14ac:dyDescent="0.5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11">
        <f t="shared" si="110"/>
        <v>42368.875</v>
      </c>
      <c r="T1200" s="10">
        <f t="shared" si="111"/>
        <v>42333.369050925925</v>
      </c>
    </row>
    <row r="1201" spans="1:20" ht="43" x14ac:dyDescent="0.5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11">
        <f t="shared" si="110"/>
        <v>42193.520833333328</v>
      </c>
      <c r="T1201" s="10">
        <f t="shared" si="111"/>
        <v>42161.520833333328</v>
      </c>
    </row>
    <row r="1202" spans="1:20" ht="43" x14ac:dyDescent="0.5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11">
        <f t="shared" si="110"/>
        <v>42110.227500000001</v>
      </c>
      <c r="T1202" s="10">
        <f t="shared" si="111"/>
        <v>42089.227500000001</v>
      </c>
    </row>
    <row r="1203" spans="1:20" ht="43" x14ac:dyDescent="0.5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11">
        <f t="shared" si="110"/>
        <v>42566.35701388889</v>
      </c>
      <c r="T1203" s="10">
        <f t="shared" si="111"/>
        <v>42536.35701388889</v>
      </c>
    </row>
    <row r="1204" spans="1:20" ht="43" x14ac:dyDescent="0.5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5">
        <f t="shared" si="108"/>
        <v>1.99244</v>
      </c>
      <c r="P1204" s="6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11">
        <f t="shared" si="110"/>
        <v>42182.038819444439</v>
      </c>
      <c r="T1204" s="10">
        <f t="shared" si="111"/>
        <v>42152.038819444439</v>
      </c>
    </row>
    <row r="1205" spans="1:20" ht="43" x14ac:dyDescent="0.5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11">
        <f t="shared" si="110"/>
        <v>42155.364895833336</v>
      </c>
      <c r="T1205" s="10">
        <f t="shared" si="111"/>
        <v>42125.364895833336</v>
      </c>
    </row>
    <row r="1206" spans="1:20" ht="43" x14ac:dyDescent="0.5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11">
        <f t="shared" si="110"/>
        <v>42341.958333333328</v>
      </c>
      <c r="T1206" s="10">
        <f t="shared" si="111"/>
        <v>42297.498067129629</v>
      </c>
    </row>
    <row r="1207" spans="1:20" ht="43" x14ac:dyDescent="0.5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11">
        <f t="shared" si="110"/>
        <v>42168.256377314814</v>
      </c>
      <c r="T1207" s="10">
        <f t="shared" si="111"/>
        <v>42138.256377314814</v>
      </c>
    </row>
    <row r="1208" spans="1:20" ht="43" x14ac:dyDescent="0.5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5">
        <f t="shared" si="108"/>
        <v>1.1499999999999999</v>
      </c>
      <c r="P1208" s="6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11">
        <f t="shared" si="110"/>
        <v>42805.311805555553</v>
      </c>
      <c r="T1208" s="10">
        <f t="shared" si="111"/>
        <v>42772.526076388895</v>
      </c>
    </row>
    <row r="1209" spans="1:20" ht="28.7" x14ac:dyDescent="0.5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11">
        <f t="shared" si="110"/>
        <v>42460.166666666672</v>
      </c>
      <c r="T1209" s="10">
        <f t="shared" si="111"/>
        <v>42430.180243055554</v>
      </c>
    </row>
    <row r="1210" spans="1:20" ht="43" x14ac:dyDescent="0.5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11">
        <f t="shared" si="110"/>
        <v>42453.417407407411</v>
      </c>
      <c r="T1210" s="10">
        <f t="shared" si="111"/>
        <v>42423.459074074075</v>
      </c>
    </row>
    <row r="1211" spans="1:20" ht="43" x14ac:dyDescent="0.5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5">
        <f t="shared" si="108"/>
        <v>1.06</v>
      </c>
      <c r="P1211" s="6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11">
        <f t="shared" si="110"/>
        <v>42791.596122685187</v>
      </c>
      <c r="T1211" s="10">
        <f t="shared" si="111"/>
        <v>42761.596122685187</v>
      </c>
    </row>
    <row r="1212" spans="1:20" ht="28.7" x14ac:dyDescent="0.5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11">
        <f t="shared" si="110"/>
        <v>42155.625</v>
      </c>
      <c r="T1212" s="10">
        <f t="shared" si="111"/>
        <v>42132.691805555558</v>
      </c>
    </row>
    <row r="1213" spans="1:20" ht="43" x14ac:dyDescent="0.5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5">
        <f t="shared" si="108"/>
        <v>1.0109999999999999</v>
      </c>
      <c r="P1213" s="6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1">
        <f t="shared" si="110"/>
        <v>42530.616446759261</v>
      </c>
      <c r="T1213" s="10">
        <f t="shared" si="111"/>
        <v>42515.616446759261</v>
      </c>
    </row>
    <row r="1214" spans="1:20" ht="43" x14ac:dyDescent="0.5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5">
        <f t="shared" si="108"/>
        <v>1.2904</v>
      </c>
      <c r="P1214" s="6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11">
        <f t="shared" si="110"/>
        <v>42334.791666666672</v>
      </c>
      <c r="T1214" s="10">
        <f t="shared" si="111"/>
        <v>42318.700173611112</v>
      </c>
    </row>
    <row r="1215" spans="1:20" ht="43" x14ac:dyDescent="0.5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11">
        <f t="shared" si="110"/>
        <v>42766.505787037036</v>
      </c>
      <c r="T1215" s="10">
        <f t="shared" si="111"/>
        <v>42731.505787037036</v>
      </c>
    </row>
    <row r="1216" spans="1:20" ht="43" x14ac:dyDescent="0.5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5">
        <f t="shared" si="108"/>
        <v>1.3180000000000001</v>
      </c>
      <c r="P1216" s="6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1">
        <f t="shared" si="110"/>
        <v>42164.590335648143</v>
      </c>
      <c r="T1216" s="10">
        <f t="shared" si="111"/>
        <v>42104.590335648143</v>
      </c>
    </row>
    <row r="1217" spans="1:20" ht="43" x14ac:dyDescent="0.5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11">
        <f t="shared" si="110"/>
        <v>41789.673101851848</v>
      </c>
      <c r="T1217" s="10">
        <f t="shared" si="111"/>
        <v>41759.673101851848</v>
      </c>
    </row>
    <row r="1218" spans="1:20" ht="28.7" x14ac:dyDescent="0.5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5">
        <f t="shared" ref="O1218:O1281" si="114">E1218/D1218</f>
        <v>1.4570000000000001</v>
      </c>
      <c r="P1218" s="6">
        <f t="shared" ref="P1218:P1281" si="115">E1218/L1218</f>
        <v>91.882882882882882</v>
      </c>
      <c r="Q1218" t="str">
        <f t="shared" si="112"/>
        <v>photography</v>
      </c>
      <c r="R1218" t="str">
        <f t="shared" si="113"/>
        <v>photobooks</v>
      </c>
      <c r="S1218" s="11">
        <f t="shared" ref="S1218:S1281" si="116">(((I1218/60)/60)/24)+DATE(1970,1,1)+(-6/24)</f>
        <v>42279.710416666669</v>
      </c>
      <c r="T1218" s="10">
        <f t="shared" ref="T1218:T1281" si="117">(((J1218/60)/60)/24)+DATE(1970,1,1)+(-6/24)</f>
        <v>42247.366400462968</v>
      </c>
    </row>
    <row r="1219" spans="1:20" ht="43" x14ac:dyDescent="0.5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5">
        <f t="shared" si="114"/>
        <v>1.026</v>
      </c>
      <c r="P1219" s="6">
        <f t="shared" si="115"/>
        <v>148.57377049180329</v>
      </c>
      <c r="Q1219" t="str">
        <f t="shared" ref="Q1219:Q1282" si="118">LEFT(N1219,FIND("/",N1219)-1)</f>
        <v>photography</v>
      </c>
      <c r="R1219" t="str">
        <f t="shared" ref="R1219:R1282" si="119">RIGHT(N1219, LEN(N1219)-FIND("/", N1219))</f>
        <v>photobooks</v>
      </c>
      <c r="S1219" s="11">
        <f t="shared" si="116"/>
        <v>42565.559490740736</v>
      </c>
      <c r="T1219" s="10">
        <f t="shared" si="117"/>
        <v>42535.559490740736</v>
      </c>
    </row>
    <row r="1220" spans="1:20" ht="43" x14ac:dyDescent="0.5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5">
        <f t="shared" si="114"/>
        <v>1.7227777777777777</v>
      </c>
      <c r="P1220" s="6">
        <f t="shared" si="115"/>
        <v>174.2134831460674</v>
      </c>
      <c r="Q1220" t="str">
        <f t="shared" si="118"/>
        <v>photography</v>
      </c>
      <c r="R1220" t="str">
        <f t="shared" si="119"/>
        <v>photobooks</v>
      </c>
      <c r="S1220" s="11">
        <f t="shared" si="116"/>
        <v>42308.875</v>
      </c>
      <c r="T1220" s="10">
        <f t="shared" si="117"/>
        <v>42278.412037037036</v>
      </c>
    </row>
    <row r="1221" spans="1:20" ht="28.7" x14ac:dyDescent="0.5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11">
        <f t="shared" si="116"/>
        <v>42663.211956018517</v>
      </c>
      <c r="T1221" s="10">
        <f t="shared" si="117"/>
        <v>42633.211956018517</v>
      </c>
    </row>
    <row r="1222" spans="1:20" ht="43" x14ac:dyDescent="0.5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11">
        <f t="shared" si="116"/>
        <v>42241.378611111111</v>
      </c>
      <c r="T1222" s="10">
        <f t="shared" si="117"/>
        <v>42211.378611111111</v>
      </c>
    </row>
    <row r="1223" spans="1:20" ht="43" x14ac:dyDescent="0.5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11">
        <f t="shared" si="116"/>
        <v>42707.75</v>
      </c>
      <c r="T1223" s="10">
        <f t="shared" si="117"/>
        <v>42680.22555555556</v>
      </c>
    </row>
    <row r="1224" spans="1:20" ht="28.7" x14ac:dyDescent="0.5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5">
        <f t="shared" si="114"/>
        <v>2.80375</v>
      </c>
      <c r="P1224" s="6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11">
        <f t="shared" si="116"/>
        <v>42460.916666666672</v>
      </c>
      <c r="T1224" s="10">
        <f t="shared" si="117"/>
        <v>42430.470451388886</v>
      </c>
    </row>
    <row r="1225" spans="1:20" ht="28.7" x14ac:dyDescent="0.5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11">
        <f t="shared" si="116"/>
        <v>42683.968854166669</v>
      </c>
      <c r="T1225" s="10">
        <f t="shared" si="117"/>
        <v>42653.927187499998</v>
      </c>
    </row>
    <row r="1226" spans="1:20" ht="28.7" x14ac:dyDescent="0.5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11">
        <f t="shared" si="116"/>
        <v>41796.299791666665</v>
      </c>
      <c r="T1226" s="10">
        <f t="shared" si="117"/>
        <v>41736.299791666665</v>
      </c>
    </row>
    <row r="1227" spans="1:20" ht="43" x14ac:dyDescent="0.5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5">
        <f t="shared" si="114"/>
        <v>4.3999999999999997E-2</v>
      </c>
      <c r="P1227" s="6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1">
        <f t="shared" si="116"/>
        <v>41569.655995370369</v>
      </c>
      <c r="T1227" s="10">
        <f t="shared" si="117"/>
        <v>41509.655995370369</v>
      </c>
    </row>
    <row r="1228" spans="1:20" ht="43" x14ac:dyDescent="0.5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11">
        <f t="shared" si="116"/>
        <v>41749.791666666664</v>
      </c>
      <c r="T1228" s="10">
        <f t="shared" si="117"/>
        <v>41715.624780092592</v>
      </c>
    </row>
    <row r="1229" spans="1:20" ht="43" x14ac:dyDescent="0.5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5">
        <f t="shared" si="114"/>
        <v>0</v>
      </c>
      <c r="P1229" s="6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11">
        <f t="shared" si="116"/>
        <v>41858.041666666664</v>
      </c>
      <c r="T1229" s="10">
        <f t="shared" si="117"/>
        <v>41827.669166666667</v>
      </c>
    </row>
    <row r="1230" spans="1:20" ht="43" x14ac:dyDescent="0.5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11">
        <f t="shared" si="116"/>
        <v>40814.479259259257</v>
      </c>
      <c r="T1230" s="10">
        <f t="shared" si="117"/>
        <v>40754.479259259257</v>
      </c>
    </row>
    <row r="1231" spans="1:20" ht="43" x14ac:dyDescent="0.5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5">
        <f t="shared" si="114"/>
        <v>9.0909090909090905E-3</v>
      </c>
      <c r="P1231" s="6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1">
        <f t="shared" si="116"/>
        <v>41015.416666666664</v>
      </c>
      <c r="T1231" s="10">
        <f t="shared" si="117"/>
        <v>40985.209803240738</v>
      </c>
    </row>
    <row r="1232" spans="1:20" ht="43" x14ac:dyDescent="0.5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5">
        <f t="shared" si="114"/>
        <v>0</v>
      </c>
      <c r="P1232" s="6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11">
        <f t="shared" si="116"/>
        <v>40598.722569444442</v>
      </c>
      <c r="T1232" s="10">
        <f t="shared" si="117"/>
        <v>40568.722569444442</v>
      </c>
    </row>
    <row r="1233" spans="1:20" ht="43" x14ac:dyDescent="0.5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5">
        <f t="shared" si="114"/>
        <v>0</v>
      </c>
      <c r="P1233" s="6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11">
        <f t="shared" si="116"/>
        <v>42243.791666666672</v>
      </c>
      <c r="T1233" s="10">
        <f t="shared" si="117"/>
        <v>42193.691759259258</v>
      </c>
    </row>
    <row r="1234" spans="1:20" ht="43" x14ac:dyDescent="0.5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5">
        <f t="shared" si="114"/>
        <v>8.0000000000000002E-3</v>
      </c>
      <c r="P1234" s="6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1">
        <f t="shared" si="116"/>
        <v>41553.598032407412</v>
      </c>
      <c r="T1234" s="10">
        <f t="shared" si="117"/>
        <v>41506.598032407412</v>
      </c>
    </row>
    <row r="1235" spans="1:20" ht="43" x14ac:dyDescent="0.5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11">
        <f t="shared" si="116"/>
        <v>40960.698773148149</v>
      </c>
      <c r="T1235" s="10">
        <f t="shared" si="117"/>
        <v>40939.698773148149</v>
      </c>
    </row>
    <row r="1236" spans="1:20" ht="43" x14ac:dyDescent="0.5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5">
        <f t="shared" si="114"/>
        <v>0</v>
      </c>
      <c r="P1236" s="6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11">
        <f t="shared" si="116"/>
        <v>42037.538680555561</v>
      </c>
      <c r="T1236" s="10">
        <f t="shared" si="117"/>
        <v>42007.538680555561</v>
      </c>
    </row>
    <row r="1237" spans="1:20" ht="43" x14ac:dyDescent="0.5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5">
        <f t="shared" si="114"/>
        <v>2.787363950092912E-2</v>
      </c>
      <c r="P1237" s="6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1">
        <f t="shared" si="116"/>
        <v>41622.885405092595</v>
      </c>
      <c r="T1237" s="10">
        <f t="shared" si="117"/>
        <v>41582.885405092595</v>
      </c>
    </row>
    <row r="1238" spans="1:20" x14ac:dyDescent="0.5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5">
        <f t="shared" si="114"/>
        <v>0</v>
      </c>
      <c r="P1238" s="6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11">
        <f t="shared" si="116"/>
        <v>41118.416666666664</v>
      </c>
      <c r="T1238" s="10">
        <f t="shared" si="117"/>
        <v>41110.430138888885</v>
      </c>
    </row>
    <row r="1239" spans="1:20" ht="43" x14ac:dyDescent="0.5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5">
        <f t="shared" si="114"/>
        <v>0</v>
      </c>
      <c r="P1239" s="6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11">
        <f t="shared" si="116"/>
        <v>41145.033159722225</v>
      </c>
      <c r="T1239" s="10">
        <f t="shared" si="117"/>
        <v>41125.033159722225</v>
      </c>
    </row>
    <row r="1240" spans="1:20" ht="57.35" x14ac:dyDescent="0.5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11">
        <f t="shared" si="116"/>
        <v>40761.36037037037</v>
      </c>
      <c r="T1240" s="10">
        <f t="shared" si="117"/>
        <v>40731.36037037037</v>
      </c>
    </row>
    <row r="1241" spans="1:20" ht="28.7" x14ac:dyDescent="0.5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5">
        <f t="shared" si="114"/>
        <v>0</v>
      </c>
      <c r="P1241" s="6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11">
        <f t="shared" si="116"/>
        <v>40913.712581018517</v>
      </c>
      <c r="T1241" s="10">
        <f t="shared" si="117"/>
        <v>40883.712581018517</v>
      </c>
    </row>
    <row r="1242" spans="1:20" ht="28.7" x14ac:dyDescent="0.5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5">
        <f t="shared" si="114"/>
        <v>3.0124999999999999E-2</v>
      </c>
      <c r="P1242" s="6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11">
        <f t="shared" si="116"/>
        <v>41467.660416666666</v>
      </c>
      <c r="T1242" s="10">
        <f t="shared" si="117"/>
        <v>41408.790011574078</v>
      </c>
    </row>
    <row r="1243" spans="1:20" ht="43" x14ac:dyDescent="0.5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11">
        <f t="shared" si="116"/>
        <v>41945.999305555553</v>
      </c>
      <c r="T1243" s="10">
        <f t="shared" si="117"/>
        <v>41923.587731481479</v>
      </c>
    </row>
    <row r="1244" spans="1:20" ht="43" x14ac:dyDescent="0.5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5">
        <f t="shared" si="114"/>
        <v>5.4884742041712408E-3</v>
      </c>
      <c r="P1244" s="6">
        <f t="shared" si="115"/>
        <v>5</v>
      </c>
      <c r="Q1244" t="str">
        <f t="shared" si="118"/>
        <v>music</v>
      </c>
      <c r="R1244" t="str">
        <f t="shared" si="119"/>
        <v>world music</v>
      </c>
      <c r="S1244" s="11">
        <f t="shared" si="116"/>
        <v>40797.304166666669</v>
      </c>
      <c r="T1244" s="10">
        <f t="shared" si="117"/>
        <v>40781.915532407409</v>
      </c>
    </row>
    <row r="1245" spans="1:20" ht="43" x14ac:dyDescent="0.5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5">
        <f t="shared" si="114"/>
        <v>0.14091666666666666</v>
      </c>
      <c r="P1245" s="6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1">
        <f t="shared" si="116"/>
        <v>40732.625</v>
      </c>
      <c r="T1245" s="10">
        <f t="shared" si="117"/>
        <v>40671.629293981481</v>
      </c>
    </row>
    <row r="1246" spans="1:20" ht="43" x14ac:dyDescent="0.5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5">
        <f t="shared" si="114"/>
        <v>1.038</v>
      </c>
      <c r="P1246" s="6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11">
        <f t="shared" si="116"/>
        <v>41386.625</v>
      </c>
      <c r="T1246" s="10">
        <f t="shared" si="117"/>
        <v>41355.575497685182</v>
      </c>
    </row>
    <row r="1247" spans="1:20" ht="43" x14ac:dyDescent="0.5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11">
        <f t="shared" si="116"/>
        <v>41804.349930555552</v>
      </c>
      <c r="T1247" s="10">
        <f t="shared" si="117"/>
        <v>41774.349930555552</v>
      </c>
    </row>
    <row r="1248" spans="1:20" ht="43" x14ac:dyDescent="0.5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5">
        <f t="shared" si="114"/>
        <v>1.17</v>
      </c>
      <c r="P1248" s="6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11">
        <f t="shared" si="116"/>
        <v>40882.835057870368</v>
      </c>
      <c r="T1248" s="10">
        <f t="shared" si="117"/>
        <v>40837.793391203704</v>
      </c>
    </row>
    <row r="1249" spans="1:20" ht="28.7" x14ac:dyDescent="0.5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5">
        <f t="shared" si="114"/>
        <v>1.2214285714285715</v>
      </c>
      <c r="P1249" s="6">
        <f t="shared" si="115"/>
        <v>85.5</v>
      </c>
      <c r="Q1249" t="str">
        <f t="shared" si="118"/>
        <v>music</v>
      </c>
      <c r="R1249" t="str">
        <f t="shared" si="119"/>
        <v>rock</v>
      </c>
      <c r="S1249" s="11">
        <f t="shared" si="116"/>
        <v>41400.042303240742</v>
      </c>
      <c r="T1249" s="10">
        <f t="shared" si="117"/>
        <v>41370.042303240742</v>
      </c>
    </row>
    <row r="1250" spans="1:20" ht="28.7" x14ac:dyDescent="0.5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5">
        <f t="shared" si="114"/>
        <v>1.5164</v>
      </c>
      <c r="P1250" s="6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11">
        <f t="shared" si="116"/>
        <v>41803.040972222225</v>
      </c>
      <c r="T1250" s="10">
        <f t="shared" si="117"/>
        <v>41767.406863425924</v>
      </c>
    </row>
    <row r="1251" spans="1:20" ht="43" x14ac:dyDescent="0.5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5">
        <f t="shared" si="114"/>
        <v>1.0444</v>
      </c>
      <c r="P1251" s="6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11">
        <f t="shared" si="116"/>
        <v>41097.49086805556</v>
      </c>
      <c r="T1251" s="10">
        <f t="shared" si="117"/>
        <v>41067.49086805556</v>
      </c>
    </row>
    <row r="1252" spans="1:20" ht="43" x14ac:dyDescent="0.5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5">
        <f t="shared" si="114"/>
        <v>2.0015333333333332</v>
      </c>
      <c r="P1252" s="6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11">
        <f t="shared" si="116"/>
        <v>41888.39271990741</v>
      </c>
      <c r="T1252" s="10">
        <f t="shared" si="117"/>
        <v>41843.39271990741</v>
      </c>
    </row>
    <row r="1253" spans="1:20" ht="28.7" x14ac:dyDescent="0.5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5">
        <f t="shared" si="114"/>
        <v>1.018</v>
      </c>
      <c r="P1253" s="6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11">
        <f t="shared" si="116"/>
        <v>40811.564432870371</v>
      </c>
      <c r="T1253" s="10">
        <f t="shared" si="117"/>
        <v>40751.564432870371</v>
      </c>
    </row>
    <row r="1254" spans="1:20" ht="43" x14ac:dyDescent="0.5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11">
        <f t="shared" si="116"/>
        <v>41571.738067129627</v>
      </c>
      <c r="T1254" s="10">
        <f t="shared" si="117"/>
        <v>41543.738067129627</v>
      </c>
    </row>
    <row r="1255" spans="1:20" ht="43" x14ac:dyDescent="0.5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5">
        <f t="shared" si="114"/>
        <v>3038.3319999999999</v>
      </c>
      <c r="P1255" s="6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11">
        <f t="shared" si="116"/>
        <v>41885.533645833333</v>
      </c>
      <c r="T1255" s="10">
        <f t="shared" si="117"/>
        <v>41855.533645833333</v>
      </c>
    </row>
    <row r="1256" spans="1:20" ht="43" x14ac:dyDescent="0.5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11">
        <f t="shared" si="116"/>
        <v>40543.957638888889</v>
      </c>
      <c r="T1256" s="10">
        <f t="shared" si="117"/>
        <v>40487.371365740742</v>
      </c>
    </row>
    <row r="1257" spans="1:20" ht="43" x14ac:dyDescent="0.5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11">
        <f t="shared" si="116"/>
        <v>41609.637175925927</v>
      </c>
      <c r="T1257" s="10">
        <f t="shared" si="117"/>
        <v>41579.595509259263</v>
      </c>
    </row>
    <row r="1258" spans="1:20" ht="43" x14ac:dyDescent="0.5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11">
        <f t="shared" si="116"/>
        <v>40951.669340277782</v>
      </c>
      <c r="T1258" s="10">
        <f t="shared" si="117"/>
        <v>40921.669340277782</v>
      </c>
    </row>
    <row r="1259" spans="1:20" ht="43" x14ac:dyDescent="0.5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11">
        <f t="shared" si="116"/>
        <v>40635.793865740743</v>
      </c>
      <c r="T1259" s="10">
        <f t="shared" si="117"/>
        <v>40586.835532407407</v>
      </c>
    </row>
    <row r="1260" spans="1:20" ht="43" x14ac:dyDescent="0.5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11">
        <f t="shared" si="116"/>
        <v>41517.361250000002</v>
      </c>
      <c r="T1260" s="10">
        <f t="shared" si="117"/>
        <v>41487.361250000002</v>
      </c>
    </row>
    <row r="1261" spans="1:20" ht="28.7" x14ac:dyDescent="0.5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5">
        <f t="shared" si="114"/>
        <v>1.0424</v>
      </c>
      <c r="P1261" s="6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11">
        <f t="shared" si="116"/>
        <v>41798.915972222225</v>
      </c>
      <c r="T1261" s="10">
        <f t="shared" si="117"/>
        <v>41766.720648148148</v>
      </c>
    </row>
    <row r="1262" spans="1:20" ht="43" x14ac:dyDescent="0.5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11">
        <f t="shared" si="116"/>
        <v>41696.592824074076</v>
      </c>
      <c r="T1262" s="10">
        <f t="shared" si="117"/>
        <v>41666.592824074076</v>
      </c>
    </row>
    <row r="1263" spans="1:20" ht="28.7" x14ac:dyDescent="0.5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5">
        <f t="shared" si="114"/>
        <v>1.0125</v>
      </c>
      <c r="P1263" s="6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11">
        <f t="shared" si="116"/>
        <v>41668.092905092592</v>
      </c>
      <c r="T1263" s="10">
        <f t="shared" si="117"/>
        <v>41638.092905092592</v>
      </c>
    </row>
    <row r="1264" spans="1:20" ht="43" x14ac:dyDescent="0.5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11">
        <f t="shared" si="116"/>
        <v>41686.512638888889</v>
      </c>
      <c r="T1264" s="10">
        <f t="shared" si="117"/>
        <v>41656.512638888889</v>
      </c>
    </row>
    <row r="1265" spans="1:20" ht="28.7" x14ac:dyDescent="0.5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5">
        <f t="shared" si="114"/>
        <v>1.19</v>
      </c>
      <c r="P1265" s="6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11">
        <f t="shared" si="116"/>
        <v>41726.791666666664</v>
      </c>
      <c r="T1265" s="10">
        <f t="shared" si="117"/>
        <v>41691.834143518521</v>
      </c>
    </row>
    <row r="1266" spans="1:20" ht="43" x14ac:dyDescent="0.5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11">
        <f t="shared" si="116"/>
        <v>41576.412997685184</v>
      </c>
      <c r="T1266" s="10">
        <f t="shared" si="117"/>
        <v>41547.412997685184</v>
      </c>
    </row>
    <row r="1267" spans="1:20" ht="57.35" x14ac:dyDescent="0.5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11">
        <f t="shared" si="116"/>
        <v>40512.405266203699</v>
      </c>
      <c r="T1267" s="10">
        <f t="shared" si="117"/>
        <v>40465.405266203699</v>
      </c>
    </row>
    <row r="1268" spans="1:20" ht="28.7" x14ac:dyDescent="0.5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5">
        <f t="shared" si="114"/>
        <v>1.0047368421052632</v>
      </c>
      <c r="P1268" s="6">
        <f t="shared" si="115"/>
        <v>190.9</v>
      </c>
      <c r="Q1268" t="str">
        <f t="shared" si="118"/>
        <v>music</v>
      </c>
      <c r="R1268" t="str">
        <f t="shared" si="119"/>
        <v>rock</v>
      </c>
      <c r="S1268" s="11">
        <f t="shared" si="116"/>
        <v>41650.62667824074</v>
      </c>
      <c r="T1268" s="10">
        <f t="shared" si="117"/>
        <v>41620.62667824074</v>
      </c>
    </row>
    <row r="1269" spans="1:20" ht="43" x14ac:dyDescent="0.5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5">
        <f t="shared" si="114"/>
        <v>1.018</v>
      </c>
      <c r="P1269" s="6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11">
        <f t="shared" si="116"/>
        <v>41479.335162037038</v>
      </c>
      <c r="T1269" s="10">
        <f t="shared" si="117"/>
        <v>41449.335162037038</v>
      </c>
    </row>
    <row r="1270" spans="1:20" ht="28.7" x14ac:dyDescent="0.5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5">
        <f t="shared" si="114"/>
        <v>1.1666666666666667</v>
      </c>
      <c r="P1270" s="6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11">
        <f t="shared" si="116"/>
        <v>41537.595451388886</v>
      </c>
      <c r="T1270" s="10">
        <f t="shared" si="117"/>
        <v>41507.595451388886</v>
      </c>
    </row>
    <row r="1271" spans="1:20" ht="43" x14ac:dyDescent="0.5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5">
        <f t="shared" si="114"/>
        <v>1.0864893617021276</v>
      </c>
      <c r="P1271" s="6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11">
        <f t="shared" si="116"/>
        <v>42475.75</v>
      </c>
      <c r="T1271" s="10">
        <f t="shared" si="117"/>
        <v>42445.573055555549</v>
      </c>
    </row>
    <row r="1272" spans="1:20" ht="28.7" x14ac:dyDescent="0.5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5">
        <f t="shared" si="114"/>
        <v>1.1472</v>
      </c>
      <c r="P1272" s="6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11">
        <f t="shared" si="116"/>
        <v>40993.565300925926</v>
      </c>
      <c r="T1272" s="10">
        <f t="shared" si="117"/>
        <v>40933.606967592597</v>
      </c>
    </row>
    <row r="1273" spans="1:20" ht="43" x14ac:dyDescent="0.5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5">
        <f t="shared" si="114"/>
        <v>1.018</v>
      </c>
      <c r="P1273" s="6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11">
        <f t="shared" si="116"/>
        <v>41591.475219907406</v>
      </c>
      <c r="T1273" s="10">
        <f t="shared" si="117"/>
        <v>41561.433553240742</v>
      </c>
    </row>
    <row r="1274" spans="1:20" ht="57.35" x14ac:dyDescent="0.5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5">
        <f t="shared" si="114"/>
        <v>1.06</v>
      </c>
      <c r="P1274" s="6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11">
        <f t="shared" si="116"/>
        <v>40343.916666666664</v>
      </c>
      <c r="T1274" s="10">
        <f t="shared" si="117"/>
        <v>40274.495127314818</v>
      </c>
    </row>
    <row r="1275" spans="1:20" ht="43" x14ac:dyDescent="0.5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11">
        <f t="shared" si="116"/>
        <v>41882.480219907404</v>
      </c>
      <c r="T1275" s="10">
        <f t="shared" si="117"/>
        <v>41852.480219907404</v>
      </c>
    </row>
    <row r="1276" spans="1:20" ht="43" x14ac:dyDescent="0.5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11">
        <f t="shared" si="116"/>
        <v>41151.440104166664</v>
      </c>
      <c r="T1276" s="10">
        <f t="shared" si="117"/>
        <v>41116.440104166664</v>
      </c>
    </row>
    <row r="1277" spans="1:20" ht="43" x14ac:dyDescent="0.5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11">
        <f t="shared" si="116"/>
        <v>41493.617905092593</v>
      </c>
      <c r="T1277" s="10">
        <f t="shared" si="117"/>
        <v>41458.617905092593</v>
      </c>
    </row>
    <row r="1278" spans="1:20" ht="28.7" x14ac:dyDescent="0.5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5">
        <f t="shared" si="114"/>
        <v>1.0442100000000001</v>
      </c>
      <c r="P1278" s="6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11">
        <f t="shared" si="116"/>
        <v>40056.916666666664</v>
      </c>
      <c r="T1278" s="10">
        <f t="shared" si="117"/>
        <v>40007.454247685186</v>
      </c>
    </row>
    <row r="1279" spans="1:20" ht="43" x14ac:dyDescent="0.5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11">
        <f t="shared" si="116"/>
        <v>41156.311886574076</v>
      </c>
      <c r="T1279" s="10">
        <f t="shared" si="117"/>
        <v>41121.311886574076</v>
      </c>
    </row>
    <row r="1280" spans="1:20" ht="43" x14ac:dyDescent="0.5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11">
        <f t="shared" si="116"/>
        <v>41814.833333333336</v>
      </c>
      <c r="T1280" s="10">
        <f t="shared" si="117"/>
        <v>41786.305162037039</v>
      </c>
    </row>
    <row r="1281" spans="1:20" ht="43" x14ac:dyDescent="0.5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11">
        <f t="shared" si="116"/>
        <v>41721.807523148149</v>
      </c>
      <c r="T1281" s="10">
        <f t="shared" si="117"/>
        <v>41681.849189814813</v>
      </c>
    </row>
    <row r="1282" spans="1:20" ht="43" x14ac:dyDescent="0.5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5">
        <f t="shared" ref="O1282:O1345" si="120">E1282/D1282</f>
        <v>1.1091186666666666</v>
      </c>
      <c r="P1282" s="6">
        <f t="shared" ref="P1282:P1345" si="121">E1282/L1282</f>
        <v>127.97523076923076</v>
      </c>
      <c r="Q1282" t="str">
        <f t="shared" si="118"/>
        <v>music</v>
      </c>
      <c r="R1282" t="str">
        <f t="shared" si="119"/>
        <v>rock</v>
      </c>
      <c r="S1282" s="11">
        <f t="shared" ref="S1282:S1345" si="122">(((I1282/60)/60)/24)+DATE(1970,1,1)+(-6/24)</f>
        <v>40603.507569444446</v>
      </c>
      <c r="T1282" s="10">
        <f t="shared" ref="T1282:T1345" si="123">(((J1282/60)/60)/24)+DATE(1970,1,1)+(-6/24)</f>
        <v>40513.507569444446</v>
      </c>
    </row>
    <row r="1283" spans="1:20" ht="43" x14ac:dyDescent="0.5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5">
        <f t="shared" si="120"/>
        <v>1.1071428571428572</v>
      </c>
      <c r="P1283" s="6">
        <f t="shared" si="121"/>
        <v>104.72972972972973</v>
      </c>
      <c r="Q1283" t="str">
        <f t="shared" ref="Q1283:Q1346" si="124">LEFT(N1283,FIND("/",N1283)-1)</f>
        <v>music</v>
      </c>
      <c r="R1283" t="str">
        <f t="shared" ref="R1283:R1346" si="125">RIGHT(N1283, LEN(N1283)-FIND("/", N1283))</f>
        <v>rock</v>
      </c>
      <c r="S1283" s="11">
        <f t="shared" si="122"/>
        <v>41483.493472222224</v>
      </c>
      <c r="T1283" s="10">
        <f t="shared" si="123"/>
        <v>41463.493472222224</v>
      </c>
    </row>
    <row r="1284" spans="1:20" ht="43" x14ac:dyDescent="0.5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4"/>
        <v>music</v>
      </c>
      <c r="R1284" t="str">
        <f t="shared" si="125"/>
        <v>rock</v>
      </c>
      <c r="S1284" s="11">
        <f t="shared" si="122"/>
        <v>41616.957638888889</v>
      </c>
      <c r="T1284" s="10">
        <f t="shared" si="123"/>
        <v>41586.225173611114</v>
      </c>
    </row>
    <row r="1285" spans="1:20" ht="43" x14ac:dyDescent="0.5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5">
        <f t="shared" si="120"/>
        <v>2.1105</v>
      </c>
      <c r="P1285" s="6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11">
        <f t="shared" si="122"/>
        <v>41343.916666666664</v>
      </c>
      <c r="T1285" s="10">
        <f t="shared" si="123"/>
        <v>41320.467465277776</v>
      </c>
    </row>
    <row r="1286" spans="1:20" ht="43" x14ac:dyDescent="0.5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5">
        <f t="shared" si="120"/>
        <v>1.01</v>
      </c>
      <c r="P1286" s="6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11">
        <f t="shared" si="122"/>
        <v>42735.457638888889</v>
      </c>
      <c r="T1286" s="10">
        <f t="shared" si="123"/>
        <v>42711.98474537037</v>
      </c>
    </row>
    <row r="1287" spans="1:20" ht="43" x14ac:dyDescent="0.5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5">
        <f t="shared" si="120"/>
        <v>1.0165</v>
      </c>
      <c r="P1287" s="6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11">
        <f t="shared" si="122"/>
        <v>42175.333043981482</v>
      </c>
      <c r="T1287" s="10">
        <f t="shared" si="123"/>
        <v>42160.333043981482</v>
      </c>
    </row>
    <row r="1288" spans="1:20" ht="43" x14ac:dyDescent="0.5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5">
        <f t="shared" si="120"/>
        <v>1.0833333333333333</v>
      </c>
      <c r="P1288" s="6">
        <f t="shared" si="121"/>
        <v>81.25</v>
      </c>
      <c r="Q1288" t="str">
        <f t="shared" si="124"/>
        <v>theater</v>
      </c>
      <c r="R1288" t="str">
        <f t="shared" si="125"/>
        <v>plays</v>
      </c>
      <c r="S1288" s="11">
        <f t="shared" si="122"/>
        <v>42052.333333333328</v>
      </c>
      <c r="T1288" s="10">
        <f t="shared" si="123"/>
        <v>42039.134571759263</v>
      </c>
    </row>
    <row r="1289" spans="1:20" ht="57.35" x14ac:dyDescent="0.5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5">
        <f t="shared" si="120"/>
        <v>2.42</v>
      </c>
      <c r="P1289" s="6">
        <f t="shared" si="121"/>
        <v>24.2</v>
      </c>
      <c r="Q1289" t="str">
        <f t="shared" si="124"/>
        <v>theater</v>
      </c>
      <c r="R1289" t="str">
        <f t="shared" si="125"/>
        <v>plays</v>
      </c>
      <c r="S1289" s="11">
        <f t="shared" si="122"/>
        <v>42167.371018518519</v>
      </c>
      <c r="T1289" s="10">
        <f t="shared" si="123"/>
        <v>42107.371018518519</v>
      </c>
    </row>
    <row r="1290" spans="1:20" ht="43" x14ac:dyDescent="0.5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11">
        <f t="shared" si="122"/>
        <v>42591.916666666672</v>
      </c>
      <c r="T1290" s="10">
        <f t="shared" si="123"/>
        <v>42560.904664351852</v>
      </c>
    </row>
    <row r="1291" spans="1:20" ht="43" x14ac:dyDescent="0.5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5">
        <f t="shared" si="120"/>
        <v>1.2506666666666666</v>
      </c>
      <c r="P1291" s="6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11">
        <f t="shared" si="122"/>
        <v>42738.884780092587</v>
      </c>
      <c r="T1291" s="10">
        <f t="shared" si="123"/>
        <v>42708.884780092587</v>
      </c>
    </row>
    <row r="1292" spans="1:20" ht="28.7" x14ac:dyDescent="0.5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11">
        <f t="shared" si="122"/>
        <v>42117.040972222225</v>
      </c>
      <c r="T1292" s="10">
        <f t="shared" si="123"/>
        <v>42086.364942129629</v>
      </c>
    </row>
    <row r="1293" spans="1:20" ht="43" x14ac:dyDescent="0.5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11">
        <f t="shared" si="122"/>
        <v>42101.041666666672</v>
      </c>
      <c r="T1293" s="10">
        <f t="shared" si="123"/>
        <v>42064.402673611112</v>
      </c>
    </row>
    <row r="1294" spans="1:20" ht="43" x14ac:dyDescent="0.5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5">
        <f t="shared" si="120"/>
        <v>1.1000000000000001</v>
      </c>
      <c r="P1294" s="6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11">
        <f t="shared" si="122"/>
        <v>42283.707638888889</v>
      </c>
      <c r="T1294" s="10">
        <f t="shared" si="123"/>
        <v>42256.514212962968</v>
      </c>
    </row>
    <row r="1295" spans="1:20" ht="43" x14ac:dyDescent="0.5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11">
        <f t="shared" si="122"/>
        <v>42322.492719907401</v>
      </c>
      <c r="T1295" s="10">
        <f t="shared" si="123"/>
        <v>42292.451053240744</v>
      </c>
    </row>
    <row r="1296" spans="1:20" ht="43" x14ac:dyDescent="0.5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5">
        <f t="shared" si="120"/>
        <v>1.22</v>
      </c>
      <c r="P1296" s="6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11">
        <f t="shared" si="122"/>
        <v>42296.208333333328</v>
      </c>
      <c r="T1296" s="10">
        <f t="shared" si="123"/>
        <v>42278.203668981485</v>
      </c>
    </row>
    <row r="1297" spans="1:20" ht="43" x14ac:dyDescent="0.5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5">
        <f t="shared" si="120"/>
        <v>1.0196000000000001</v>
      </c>
      <c r="P1297" s="6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11">
        <f t="shared" si="122"/>
        <v>42214.458333333328</v>
      </c>
      <c r="T1297" s="10">
        <f t="shared" si="123"/>
        <v>42184.322881944448</v>
      </c>
    </row>
    <row r="1298" spans="1:20" ht="57.35" x14ac:dyDescent="0.5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5">
        <f t="shared" si="120"/>
        <v>1.411764705882353</v>
      </c>
      <c r="P1298" s="6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11">
        <f t="shared" si="122"/>
        <v>42442.758946759262</v>
      </c>
      <c r="T1298" s="10">
        <f t="shared" si="123"/>
        <v>42422.800613425927</v>
      </c>
    </row>
    <row r="1299" spans="1:20" ht="43" x14ac:dyDescent="0.5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11">
        <f t="shared" si="122"/>
        <v>42491.497199074074</v>
      </c>
      <c r="T1299" s="10">
        <f t="shared" si="123"/>
        <v>42461.497199074074</v>
      </c>
    </row>
    <row r="1300" spans="1:20" ht="43" x14ac:dyDescent="0.5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5">
        <f t="shared" si="120"/>
        <v>1.0465</v>
      </c>
      <c r="P1300" s="6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11">
        <f t="shared" si="122"/>
        <v>42488.430925925932</v>
      </c>
      <c r="T1300" s="10">
        <f t="shared" si="123"/>
        <v>42458.430925925932</v>
      </c>
    </row>
    <row r="1301" spans="1:20" ht="43" x14ac:dyDescent="0.5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5">
        <f t="shared" si="120"/>
        <v>1.24</v>
      </c>
      <c r="P1301" s="6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11">
        <f t="shared" si="122"/>
        <v>42199.564340277779</v>
      </c>
      <c r="T1301" s="10">
        <f t="shared" si="123"/>
        <v>42169.564340277779</v>
      </c>
    </row>
    <row r="1302" spans="1:20" ht="43" x14ac:dyDescent="0.5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5">
        <f t="shared" si="120"/>
        <v>1.35</v>
      </c>
      <c r="P1302" s="6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1">
        <f t="shared" si="122"/>
        <v>42522.539583333331</v>
      </c>
      <c r="T1302" s="10">
        <f t="shared" si="123"/>
        <v>42483.425208333334</v>
      </c>
    </row>
    <row r="1303" spans="1:20" ht="43" x14ac:dyDescent="0.5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11">
        <f t="shared" si="122"/>
        <v>42205.875</v>
      </c>
      <c r="T1303" s="10">
        <f t="shared" si="123"/>
        <v>42195.499745370369</v>
      </c>
    </row>
    <row r="1304" spans="1:20" ht="43" x14ac:dyDescent="0.5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5">
        <f t="shared" si="120"/>
        <v>1</v>
      </c>
      <c r="P1304" s="6">
        <f t="shared" si="121"/>
        <v>50</v>
      </c>
      <c r="Q1304" t="str">
        <f t="shared" si="124"/>
        <v>theater</v>
      </c>
      <c r="R1304" t="str">
        <f t="shared" si="125"/>
        <v>plays</v>
      </c>
      <c r="S1304" s="11">
        <f t="shared" si="122"/>
        <v>42704.849664351852</v>
      </c>
      <c r="T1304" s="10">
        <f t="shared" si="123"/>
        <v>42674.807997685188</v>
      </c>
    </row>
    <row r="1305" spans="1:20" ht="28.7" x14ac:dyDescent="0.5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11">
        <f t="shared" si="122"/>
        <v>42582.208333333328</v>
      </c>
      <c r="T1305" s="10">
        <f t="shared" si="123"/>
        <v>42566.191203703704</v>
      </c>
    </row>
    <row r="1306" spans="1:20" ht="43" x14ac:dyDescent="0.5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11">
        <f t="shared" si="122"/>
        <v>42806.902835648143</v>
      </c>
      <c r="T1306" s="10">
        <f t="shared" si="123"/>
        <v>42746.944502314815</v>
      </c>
    </row>
    <row r="1307" spans="1:20" ht="43" x14ac:dyDescent="0.5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11">
        <f t="shared" si="122"/>
        <v>42572.479166666672</v>
      </c>
      <c r="T1307" s="10">
        <f t="shared" si="123"/>
        <v>42543.415601851855</v>
      </c>
    </row>
    <row r="1308" spans="1:20" ht="57.35" x14ac:dyDescent="0.5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11">
        <f t="shared" si="122"/>
        <v>41977.207569444443</v>
      </c>
      <c r="T1308" s="10">
        <f t="shared" si="123"/>
        <v>41947.207569444443</v>
      </c>
    </row>
    <row r="1309" spans="1:20" ht="28.7" x14ac:dyDescent="0.5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11">
        <f t="shared" si="122"/>
        <v>42417.253229166665</v>
      </c>
      <c r="T1309" s="10">
        <f t="shared" si="123"/>
        <v>42387.253229166665</v>
      </c>
    </row>
    <row r="1310" spans="1:20" ht="28.7" x14ac:dyDescent="0.5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11">
        <f t="shared" si="122"/>
        <v>42651.363564814819</v>
      </c>
      <c r="T1310" s="10">
        <f t="shared" si="123"/>
        <v>42611.363564814819</v>
      </c>
    </row>
    <row r="1311" spans="1:20" ht="43" x14ac:dyDescent="0.5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11">
        <f t="shared" si="122"/>
        <v>42292.632731481484</v>
      </c>
      <c r="T1311" s="10">
        <f t="shared" si="123"/>
        <v>42257.632731481484</v>
      </c>
    </row>
    <row r="1312" spans="1:20" ht="43" x14ac:dyDescent="0.5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5">
        <f t="shared" si="120"/>
        <v>0.155</v>
      </c>
      <c r="P1312" s="6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11">
        <f t="shared" si="122"/>
        <v>42601.417245370365</v>
      </c>
      <c r="T1312" s="10">
        <f t="shared" si="123"/>
        <v>42556.417245370365</v>
      </c>
    </row>
    <row r="1313" spans="1:20" ht="43" x14ac:dyDescent="0.5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5">
        <f t="shared" si="120"/>
        <v>0.32028000000000001</v>
      </c>
      <c r="P1313" s="6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1">
        <f t="shared" si="122"/>
        <v>42704.593969907408</v>
      </c>
      <c r="T1313" s="10">
        <f t="shared" si="123"/>
        <v>42669.552303240736</v>
      </c>
    </row>
    <row r="1314" spans="1:20" ht="43" x14ac:dyDescent="0.5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5">
        <f t="shared" si="120"/>
        <v>6.0869565217391303E-3</v>
      </c>
      <c r="P1314" s="6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1">
        <f t="shared" si="122"/>
        <v>42112.452800925923</v>
      </c>
      <c r="T1314" s="10">
        <f t="shared" si="123"/>
        <v>42082.452800925923</v>
      </c>
    </row>
    <row r="1315" spans="1:20" ht="43" x14ac:dyDescent="0.5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11">
        <f t="shared" si="122"/>
        <v>42432.459652777776</v>
      </c>
      <c r="T1315" s="10">
        <f t="shared" si="123"/>
        <v>42402.459652777776</v>
      </c>
    </row>
    <row r="1316" spans="1:20" ht="43" x14ac:dyDescent="0.5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11">
        <f t="shared" si="122"/>
        <v>42664.419675925921</v>
      </c>
      <c r="T1316" s="10">
        <f t="shared" si="123"/>
        <v>42604.419675925921</v>
      </c>
    </row>
    <row r="1317" spans="1:20" ht="28.7" x14ac:dyDescent="0.5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11">
        <f t="shared" si="122"/>
        <v>42313.791666666672</v>
      </c>
      <c r="T1317" s="10">
        <f t="shared" si="123"/>
        <v>42278.248240740737</v>
      </c>
    </row>
    <row r="1318" spans="1:20" ht="43" x14ac:dyDescent="0.5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5">
        <f t="shared" si="120"/>
        <v>1.3333333333333333E-5</v>
      </c>
      <c r="P1318" s="6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1">
        <f t="shared" si="122"/>
        <v>42428.711909722217</v>
      </c>
      <c r="T1318" s="10">
        <f t="shared" si="123"/>
        <v>42393.711909722217</v>
      </c>
    </row>
    <row r="1319" spans="1:20" ht="57.35" x14ac:dyDescent="0.5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11">
        <f t="shared" si="122"/>
        <v>42572.333333333328</v>
      </c>
      <c r="T1319" s="10">
        <f t="shared" si="123"/>
        <v>42519.985486111109</v>
      </c>
    </row>
    <row r="1320" spans="1:20" ht="43" x14ac:dyDescent="0.5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5">
        <f t="shared" si="120"/>
        <v>0.15325</v>
      </c>
      <c r="P1320" s="6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11">
        <f t="shared" si="122"/>
        <v>42014.793657407412</v>
      </c>
      <c r="T1320" s="10">
        <f t="shared" si="123"/>
        <v>41984.793657407412</v>
      </c>
    </row>
    <row r="1321" spans="1:20" ht="43" x14ac:dyDescent="0.5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11">
        <f t="shared" si="122"/>
        <v>41831.416666666664</v>
      </c>
      <c r="T1321" s="10">
        <f t="shared" si="123"/>
        <v>41816.562094907407</v>
      </c>
    </row>
    <row r="1322" spans="1:20" ht="43" x14ac:dyDescent="0.5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11">
        <f t="shared" si="122"/>
        <v>42734.708333333328</v>
      </c>
      <c r="T1322" s="10">
        <f t="shared" si="123"/>
        <v>42705.440347222218</v>
      </c>
    </row>
    <row r="1323" spans="1:20" ht="43" x14ac:dyDescent="0.5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11">
        <f t="shared" si="122"/>
        <v>42727.49927083333</v>
      </c>
      <c r="T1323" s="10">
        <f t="shared" si="123"/>
        <v>42697.49927083333</v>
      </c>
    </row>
    <row r="1324" spans="1:20" ht="43" x14ac:dyDescent="0.5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5">
        <f t="shared" si="120"/>
        <v>3.0285714285714286E-3</v>
      </c>
      <c r="P1324" s="6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1">
        <f t="shared" si="122"/>
        <v>42145.406539351854</v>
      </c>
      <c r="T1324" s="10">
        <f t="shared" si="123"/>
        <v>42115.406539351854</v>
      </c>
    </row>
    <row r="1325" spans="1:20" ht="43" x14ac:dyDescent="0.5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11">
        <f t="shared" si="122"/>
        <v>42486.038194444445</v>
      </c>
      <c r="T1325" s="10">
        <f t="shared" si="123"/>
        <v>42451.448449074072</v>
      </c>
    </row>
    <row r="1326" spans="1:20" ht="43" x14ac:dyDescent="0.5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11">
        <f t="shared" si="122"/>
        <v>42656.383703703701</v>
      </c>
      <c r="T1326" s="10">
        <f t="shared" si="123"/>
        <v>42626.383703703701</v>
      </c>
    </row>
    <row r="1327" spans="1:20" ht="43" x14ac:dyDescent="0.5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5">
        <f t="shared" si="120"/>
        <v>2.4299999999999999E-2</v>
      </c>
      <c r="P1327" s="6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1">
        <f t="shared" si="122"/>
        <v>42733.836053240739</v>
      </c>
      <c r="T1327" s="10">
        <f t="shared" si="123"/>
        <v>42703.836053240739</v>
      </c>
    </row>
    <row r="1328" spans="1:20" ht="43" x14ac:dyDescent="0.5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11">
        <f t="shared" si="122"/>
        <v>42019.541990740734</v>
      </c>
      <c r="T1328" s="10">
        <f t="shared" si="123"/>
        <v>41974.541990740734</v>
      </c>
    </row>
    <row r="1329" spans="1:20" ht="43" x14ac:dyDescent="0.5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11">
        <f t="shared" si="122"/>
        <v>42153.428645833337</v>
      </c>
      <c r="T1329" s="10">
        <f t="shared" si="123"/>
        <v>42123.428645833337</v>
      </c>
    </row>
    <row r="1330" spans="1:20" ht="43" x14ac:dyDescent="0.5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11">
        <f t="shared" si="122"/>
        <v>42657.392754629633</v>
      </c>
      <c r="T1330" s="10">
        <f t="shared" si="123"/>
        <v>42612.392754629633</v>
      </c>
    </row>
    <row r="1331" spans="1:20" ht="43" x14ac:dyDescent="0.5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11">
        <f t="shared" si="122"/>
        <v>41975.013252314813</v>
      </c>
      <c r="T1331" s="10">
        <f t="shared" si="123"/>
        <v>41934.971585648149</v>
      </c>
    </row>
    <row r="1332" spans="1:20" ht="43" x14ac:dyDescent="0.5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5">
        <f t="shared" si="120"/>
        <v>0.22494285714285714</v>
      </c>
      <c r="P1332" s="6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1">
        <f t="shared" si="122"/>
        <v>42552.916666666672</v>
      </c>
      <c r="T1332" s="10">
        <f t="shared" si="123"/>
        <v>42522.026724537034</v>
      </c>
    </row>
    <row r="1333" spans="1:20" ht="43" x14ac:dyDescent="0.5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5">
        <f t="shared" si="120"/>
        <v>1.3668E-2</v>
      </c>
      <c r="P1333" s="6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1">
        <f t="shared" si="122"/>
        <v>42599.25409722222</v>
      </c>
      <c r="T1333" s="10">
        <f t="shared" si="123"/>
        <v>42569.25409722222</v>
      </c>
    </row>
    <row r="1334" spans="1:20" ht="43" x14ac:dyDescent="0.5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5">
        <f t="shared" si="120"/>
        <v>0</v>
      </c>
      <c r="P1334" s="6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11">
        <f t="shared" si="122"/>
        <v>42761.810277777782</v>
      </c>
      <c r="T1334" s="10">
        <f t="shared" si="123"/>
        <v>42731.810277777782</v>
      </c>
    </row>
    <row r="1335" spans="1:20" ht="43" x14ac:dyDescent="0.5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5">
        <f t="shared" si="120"/>
        <v>0</v>
      </c>
      <c r="P1335" s="6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11">
        <f t="shared" si="122"/>
        <v>41835.856770833336</v>
      </c>
      <c r="T1335" s="10">
        <f t="shared" si="123"/>
        <v>41805.856770833336</v>
      </c>
    </row>
    <row r="1336" spans="1:20" ht="43" x14ac:dyDescent="0.5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11">
        <f t="shared" si="122"/>
        <v>42440.524155092593</v>
      </c>
      <c r="T1336" s="10">
        <f t="shared" si="123"/>
        <v>42410.524155092593</v>
      </c>
    </row>
    <row r="1337" spans="1:20" ht="43" x14ac:dyDescent="0.5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5">
        <f t="shared" si="120"/>
        <v>0.1976</v>
      </c>
      <c r="P1337" s="6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1">
        <f t="shared" si="122"/>
        <v>42343.686365740738</v>
      </c>
      <c r="T1337" s="10">
        <f t="shared" si="123"/>
        <v>42313.686365740738</v>
      </c>
    </row>
    <row r="1338" spans="1:20" ht="43" x14ac:dyDescent="0.5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11">
        <f t="shared" si="122"/>
        <v>41990.613750000004</v>
      </c>
      <c r="T1338" s="10">
        <f t="shared" si="123"/>
        <v>41955.613750000004</v>
      </c>
    </row>
    <row r="1339" spans="1:20" ht="43" x14ac:dyDescent="0.5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11">
        <f t="shared" si="122"/>
        <v>42797.327303240745</v>
      </c>
      <c r="T1339" s="10">
        <f t="shared" si="123"/>
        <v>42767.327303240745</v>
      </c>
    </row>
    <row r="1340" spans="1:20" ht="43" x14ac:dyDescent="0.5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11">
        <f t="shared" si="122"/>
        <v>42218.553622685184</v>
      </c>
      <c r="T1340" s="10">
        <f t="shared" si="123"/>
        <v>42188.553622685184</v>
      </c>
    </row>
    <row r="1341" spans="1:20" ht="28.7" x14ac:dyDescent="0.5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11">
        <f t="shared" si="122"/>
        <v>41981.438831018517</v>
      </c>
      <c r="T1341" s="10">
        <f t="shared" si="123"/>
        <v>41936.397164351853</v>
      </c>
    </row>
    <row r="1342" spans="1:20" ht="43" x14ac:dyDescent="0.5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5">
        <f t="shared" si="120"/>
        <v>0</v>
      </c>
      <c r="P1342" s="6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11">
        <f t="shared" si="122"/>
        <v>41866.345520833333</v>
      </c>
      <c r="T1342" s="10">
        <f t="shared" si="123"/>
        <v>41836.345520833333</v>
      </c>
    </row>
    <row r="1343" spans="1:20" ht="43" x14ac:dyDescent="0.5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5">
        <f t="shared" si="120"/>
        <v>0.7036</v>
      </c>
      <c r="P1343" s="6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11">
        <f t="shared" si="122"/>
        <v>42644.374039351853</v>
      </c>
      <c r="T1343" s="10">
        <f t="shared" si="123"/>
        <v>42612.374039351853</v>
      </c>
    </row>
    <row r="1344" spans="1:20" ht="43" x14ac:dyDescent="0.5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5">
        <f t="shared" si="120"/>
        <v>2E-3</v>
      </c>
      <c r="P1344" s="6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1">
        <f t="shared" si="122"/>
        <v>42202.566423611104</v>
      </c>
      <c r="T1344" s="10">
        <f t="shared" si="123"/>
        <v>42172.566423611104</v>
      </c>
    </row>
    <row r="1345" spans="1:20" ht="43" x14ac:dyDescent="0.5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5">
        <f t="shared" si="120"/>
        <v>1.02298</v>
      </c>
      <c r="P1345" s="6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11">
        <f t="shared" si="122"/>
        <v>42600.915972222225</v>
      </c>
      <c r="T1345" s="10">
        <f t="shared" si="123"/>
        <v>42542.276423611111</v>
      </c>
    </row>
    <row r="1346" spans="1:20" ht="43" x14ac:dyDescent="0.5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5">
        <f t="shared" ref="O1346:O1409" si="126">E1346/D1346</f>
        <v>3.7773333333333334</v>
      </c>
      <c r="P1346" s="6">
        <f t="shared" ref="P1346:P1409" si="127">E1346/L1346</f>
        <v>40.762589928057551</v>
      </c>
      <c r="Q1346" t="str">
        <f t="shared" si="124"/>
        <v>publishing</v>
      </c>
      <c r="R1346" t="str">
        <f t="shared" si="125"/>
        <v>nonfiction</v>
      </c>
      <c r="S1346" s="11">
        <f t="shared" ref="S1346:S1409" si="128">(((I1346/60)/60)/24)+DATE(1970,1,1)+(-6/24)</f>
        <v>42551.539803240739</v>
      </c>
      <c r="T1346" s="10">
        <f t="shared" ref="T1346:T1409" si="129">(((J1346/60)/60)/24)+DATE(1970,1,1)+(-6/24)</f>
        <v>42522.539803240739</v>
      </c>
    </row>
    <row r="1347" spans="1:20" ht="43" x14ac:dyDescent="0.5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5">
        <f t="shared" si="126"/>
        <v>1.25</v>
      </c>
      <c r="P1347" s="6">
        <f t="shared" si="127"/>
        <v>53.571428571428569</v>
      </c>
      <c r="Q1347" t="str">
        <f t="shared" ref="Q1347:Q1410" si="130">LEFT(N1347,FIND("/",N1347)-1)</f>
        <v>publishing</v>
      </c>
      <c r="R1347" t="str">
        <f t="shared" ref="R1347:R1410" si="131">RIGHT(N1347, LEN(N1347)-FIND("/", N1347))</f>
        <v>nonfiction</v>
      </c>
      <c r="S1347" s="11">
        <f t="shared" si="128"/>
        <v>41834.564340277779</v>
      </c>
      <c r="T1347" s="10">
        <f t="shared" si="129"/>
        <v>41799.564340277779</v>
      </c>
    </row>
    <row r="1348" spans="1:20" ht="43" x14ac:dyDescent="0.5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5">
        <f t="shared" si="126"/>
        <v>1.473265306122449</v>
      </c>
      <c r="P1348" s="6">
        <f t="shared" si="127"/>
        <v>48.449664429530202</v>
      </c>
      <c r="Q1348" t="str">
        <f t="shared" si="130"/>
        <v>publishing</v>
      </c>
      <c r="R1348" t="str">
        <f t="shared" si="131"/>
        <v>nonfiction</v>
      </c>
      <c r="S1348" s="11">
        <f t="shared" si="128"/>
        <v>41451.825821759259</v>
      </c>
      <c r="T1348" s="10">
        <f t="shared" si="129"/>
        <v>41421.825821759259</v>
      </c>
    </row>
    <row r="1349" spans="1:20" ht="43" x14ac:dyDescent="0.5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5">
        <f t="shared" si="126"/>
        <v>1.022</v>
      </c>
      <c r="P1349" s="6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11">
        <f t="shared" si="128"/>
        <v>42070.388020833328</v>
      </c>
      <c r="T1349" s="10">
        <f t="shared" si="129"/>
        <v>42040.388020833328</v>
      </c>
    </row>
    <row r="1350" spans="1:20" ht="43" x14ac:dyDescent="0.5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5">
        <f t="shared" si="126"/>
        <v>1.018723404255319</v>
      </c>
      <c r="P1350" s="6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11">
        <f t="shared" si="128"/>
        <v>41991.256168981476</v>
      </c>
      <c r="T1350" s="10">
        <f t="shared" si="129"/>
        <v>41963.256168981476</v>
      </c>
    </row>
    <row r="1351" spans="1:20" ht="43" x14ac:dyDescent="0.5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5">
        <f t="shared" si="126"/>
        <v>2.0419999999999998</v>
      </c>
      <c r="P1351" s="6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11">
        <f t="shared" si="128"/>
        <v>42354.040972222225</v>
      </c>
      <c r="T1351" s="10">
        <f t="shared" si="129"/>
        <v>42317.08258101852</v>
      </c>
    </row>
    <row r="1352" spans="1:20" ht="43" x14ac:dyDescent="0.5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5">
        <f t="shared" si="126"/>
        <v>1.0405</v>
      </c>
      <c r="P1352" s="6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11">
        <f t="shared" si="128"/>
        <v>42363.763124999998</v>
      </c>
      <c r="T1352" s="10">
        <f t="shared" si="129"/>
        <v>42333.763124999998</v>
      </c>
    </row>
    <row r="1353" spans="1:20" ht="28.7" x14ac:dyDescent="0.5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5">
        <f t="shared" si="126"/>
        <v>1.0126500000000001</v>
      </c>
      <c r="P1353" s="6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11">
        <f t="shared" si="128"/>
        <v>42412.49009259259</v>
      </c>
      <c r="T1353" s="10">
        <f t="shared" si="129"/>
        <v>42382.49009259259</v>
      </c>
    </row>
    <row r="1354" spans="1:20" ht="43" x14ac:dyDescent="0.5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5">
        <f t="shared" si="126"/>
        <v>1.3613999999999999</v>
      </c>
      <c r="P1354" s="6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11">
        <f t="shared" si="128"/>
        <v>42251.915972222225</v>
      </c>
      <c r="T1354" s="10">
        <f t="shared" si="129"/>
        <v>42200.328310185185</v>
      </c>
    </row>
    <row r="1355" spans="1:20" ht="28.7" x14ac:dyDescent="0.5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5">
        <f t="shared" si="126"/>
        <v>1.3360000000000001</v>
      </c>
      <c r="P1355" s="6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11">
        <f t="shared" si="128"/>
        <v>41343.75</v>
      </c>
      <c r="T1355" s="10">
        <f t="shared" si="129"/>
        <v>41308.86791666667</v>
      </c>
    </row>
    <row r="1356" spans="1:20" ht="43" x14ac:dyDescent="0.5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5">
        <f t="shared" si="126"/>
        <v>1.3025</v>
      </c>
      <c r="P1356" s="6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11">
        <f t="shared" si="128"/>
        <v>42532.557627314818</v>
      </c>
      <c r="T1356" s="10">
        <f t="shared" si="129"/>
        <v>42502.557627314818</v>
      </c>
    </row>
    <row r="1357" spans="1:20" ht="57.35" x14ac:dyDescent="0.5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5">
        <f t="shared" si="126"/>
        <v>1.2267999999999999</v>
      </c>
      <c r="P1357" s="6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11">
        <f t="shared" si="128"/>
        <v>41243.166666666664</v>
      </c>
      <c r="T1357" s="10">
        <f t="shared" si="129"/>
        <v>41213.004687499997</v>
      </c>
    </row>
    <row r="1358" spans="1:20" ht="43" x14ac:dyDescent="0.5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5">
        <f t="shared" si="126"/>
        <v>1.8281058823529412</v>
      </c>
      <c r="P1358" s="6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11">
        <f t="shared" si="128"/>
        <v>41459.788888888892</v>
      </c>
      <c r="T1358" s="10">
        <f t="shared" si="129"/>
        <v>41429.788888888892</v>
      </c>
    </row>
    <row r="1359" spans="1:20" ht="43" x14ac:dyDescent="0.5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5">
        <f t="shared" si="126"/>
        <v>1.2529999999999999</v>
      </c>
      <c r="P1359" s="6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11">
        <f t="shared" si="128"/>
        <v>41333.999305555553</v>
      </c>
      <c r="T1359" s="10">
        <f t="shared" si="129"/>
        <v>41304.712233796294</v>
      </c>
    </row>
    <row r="1360" spans="1:20" ht="43" x14ac:dyDescent="0.5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5">
        <f t="shared" si="126"/>
        <v>1.1166666666666667</v>
      </c>
      <c r="P1360" s="6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11">
        <f t="shared" si="128"/>
        <v>40719.320868055554</v>
      </c>
      <c r="T1360" s="10">
        <f t="shared" si="129"/>
        <v>40689.320868055554</v>
      </c>
    </row>
    <row r="1361" spans="1:20" ht="43" x14ac:dyDescent="0.5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5">
        <f t="shared" si="126"/>
        <v>1.1575757575757575</v>
      </c>
      <c r="P1361" s="6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11">
        <f t="shared" si="128"/>
        <v>40730.564699074072</v>
      </c>
      <c r="T1361" s="10">
        <f t="shared" si="129"/>
        <v>40668.564699074072</v>
      </c>
    </row>
    <row r="1362" spans="1:20" ht="28.7" x14ac:dyDescent="0.5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5">
        <f t="shared" si="126"/>
        <v>1.732</v>
      </c>
      <c r="P1362" s="6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11">
        <f t="shared" si="128"/>
        <v>41123.650694444441</v>
      </c>
      <c r="T1362" s="10">
        <f t="shared" si="129"/>
        <v>41095.650694444441</v>
      </c>
    </row>
    <row r="1363" spans="1:20" ht="43" x14ac:dyDescent="0.5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5">
        <f t="shared" si="126"/>
        <v>1.2598333333333334</v>
      </c>
      <c r="P1363" s="6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11">
        <f t="shared" si="128"/>
        <v>41811.467268518521</v>
      </c>
      <c r="T1363" s="10">
        <f t="shared" si="129"/>
        <v>41781.467268518521</v>
      </c>
    </row>
    <row r="1364" spans="1:20" ht="28.7" x14ac:dyDescent="0.5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5">
        <f t="shared" si="126"/>
        <v>1.091</v>
      </c>
      <c r="P1364" s="6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1">
        <f t="shared" si="128"/>
        <v>41524.684386574074</v>
      </c>
      <c r="T1364" s="10">
        <f t="shared" si="129"/>
        <v>41464.684386574074</v>
      </c>
    </row>
    <row r="1365" spans="1:20" ht="43" x14ac:dyDescent="0.5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5">
        <f t="shared" si="126"/>
        <v>1</v>
      </c>
      <c r="P1365" s="6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1">
        <f t="shared" si="128"/>
        <v>42415.082638888889</v>
      </c>
      <c r="T1365" s="10">
        <f t="shared" si="129"/>
        <v>42396.5940625</v>
      </c>
    </row>
    <row r="1366" spans="1:20" ht="43" x14ac:dyDescent="0.5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5">
        <f t="shared" si="126"/>
        <v>1.1864285714285714</v>
      </c>
      <c r="P1366" s="6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11">
        <f t="shared" si="128"/>
        <v>42011.4456712963</v>
      </c>
      <c r="T1366" s="10">
        <f t="shared" si="129"/>
        <v>41951.445671296293</v>
      </c>
    </row>
    <row r="1367" spans="1:20" ht="43" x14ac:dyDescent="0.5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5">
        <f t="shared" si="126"/>
        <v>1.0026666666666666</v>
      </c>
      <c r="P1367" s="6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11">
        <f t="shared" si="128"/>
        <v>42079.441574074073</v>
      </c>
      <c r="T1367" s="10">
        <f t="shared" si="129"/>
        <v>42049.483240740738</v>
      </c>
    </row>
    <row r="1368" spans="1:20" x14ac:dyDescent="0.5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5">
        <f t="shared" si="126"/>
        <v>1.2648920000000001</v>
      </c>
      <c r="P1368" s="6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11">
        <f t="shared" si="128"/>
        <v>41969.787766203706</v>
      </c>
      <c r="T1368" s="10">
        <f t="shared" si="129"/>
        <v>41924.746099537035</v>
      </c>
    </row>
    <row r="1369" spans="1:20" ht="43" x14ac:dyDescent="0.5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5">
        <f t="shared" si="126"/>
        <v>1.1426000000000001</v>
      </c>
      <c r="P1369" s="6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11">
        <f t="shared" si="128"/>
        <v>42321.794560185182</v>
      </c>
      <c r="T1369" s="10">
        <f t="shared" si="129"/>
        <v>42291.752893518518</v>
      </c>
    </row>
    <row r="1370" spans="1:20" ht="43" x14ac:dyDescent="0.5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5">
        <f t="shared" si="126"/>
        <v>1.107</v>
      </c>
      <c r="P1370" s="6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11">
        <f t="shared" si="128"/>
        <v>42169.940902777773</v>
      </c>
      <c r="T1370" s="10">
        <f t="shared" si="129"/>
        <v>42145.940902777773</v>
      </c>
    </row>
    <row r="1371" spans="1:20" ht="43" x14ac:dyDescent="0.5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5">
        <f t="shared" si="126"/>
        <v>1.0534805315203954</v>
      </c>
      <c r="P1371" s="6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11">
        <f t="shared" si="128"/>
        <v>41740.344282407408</v>
      </c>
      <c r="T1371" s="10">
        <f t="shared" si="129"/>
        <v>41710.344282407408</v>
      </c>
    </row>
    <row r="1372" spans="1:20" ht="28.7" x14ac:dyDescent="0.5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5">
        <f t="shared" si="126"/>
        <v>1.0366666666666666</v>
      </c>
      <c r="P1372" s="6">
        <f t="shared" si="127"/>
        <v>77.75</v>
      </c>
      <c r="Q1372" t="str">
        <f t="shared" si="130"/>
        <v>music</v>
      </c>
      <c r="R1372" t="str">
        <f t="shared" si="131"/>
        <v>rock</v>
      </c>
      <c r="S1372" s="11">
        <f t="shared" si="128"/>
        <v>41562.75335648148</v>
      </c>
      <c r="T1372" s="10">
        <f t="shared" si="129"/>
        <v>41547.75335648148</v>
      </c>
    </row>
    <row r="1373" spans="1:20" ht="43" x14ac:dyDescent="0.5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5">
        <f t="shared" si="126"/>
        <v>1.0708672667523933</v>
      </c>
      <c r="P1373" s="6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11">
        <f t="shared" si="128"/>
        <v>42131.508587962962</v>
      </c>
      <c r="T1373" s="10">
        <f t="shared" si="129"/>
        <v>42101.508587962962</v>
      </c>
    </row>
    <row r="1374" spans="1:20" x14ac:dyDescent="0.5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5">
        <f t="shared" si="126"/>
        <v>1.24</v>
      </c>
      <c r="P1374" s="6">
        <f t="shared" si="127"/>
        <v>38.75</v>
      </c>
      <c r="Q1374" t="str">
        <f t="shared" si="130"/>
        <v>music</v>
      </c>
      <c r="R1374" t="str">
        <f t="shared" si="131"/>
        <v>rock</v>
      </c>
      <c r="S1374" s="11">
        <f t="shared" si="128"/>
        <v>41102.489953703705</v>
      </c>
      <c r="T1374" s="10">
        <f t="shared" si="129"/>
        <v>41072.489953703705</v>
      </c>
    </row>
    <row r="1375" spans="1:20" ht="28.7" x14ac:dyDescent="0.5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5">
        <f t="shared" si="126"/>
        <v>1.0501</v>
      </c>
      <c r="P1375" s="6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11">
        <f t="shared" si="128"/>
        <v>42734.70177083333</v>
      </c>
      <c r="T1375" s="10">
        <f t="shared" si="129"/>
        <v>42704.70177083333</v>
      </c>
    </row>
    <row r="1376" spans="1:20" ht="43" x14ac:dyDescent="0.5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5">
        <f t="shared" si="126"/>
        <v>1.8946666666666667</v>
      </c>
      <c r="P1376" s="6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11">
        <f t="shared" si="128"/>
        <v>42453.87023148148</v>
      </c>
      <c r="T1376" s="10">
        <f t="shared" si="129"/>
        <v>42423.911898148144</v>
      </c>
    </row>
    <row r="1377" spans="1:20" ht="43" x14ac:dyDescent="0.5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5">
        <f t="shared" si="126"/>
        <v>1.7132499999999999</v>
      </c>
      <c r="P1377" s="6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11">
        <f t="shared" si="128"/>
        <v>42749.816192129627</v>
      </c>
      <c r="T1377" s="10">
        <f t="shared" si="129"/>
        <v>42719.816192129627</v>
      </c>
    </row>
    <row r="1378" spans="1:20" ht="28.7" x14ac:dyDescent="0.5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5">
        <f t="shared" si="126"/>
        <v>2.5248648648648651</v>
      </c>
      <c r="P1378" s="6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11">
        <f t="shared" si="128"/>
        <v>42707.460717592592</v>
      </c>
      <c r="T1378" s="10">
        <f t="shared" si="129"/>
        <v>42677.419050925921</v>
      </c>
    </row>
    <row r="1379" spans="1:20" ht="43" x14ac:dyDescent="0.5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5">
        <f t="shared" si="126"/>
        <v>1.1615384615384616</v>
      </c>
      <c r="P1379" s="6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11">
        <f t="shared" si="128"/>
        <v>42768.924305555556</v>
      </c>
      <c r="T1379" s="10">
        <f t="shared" si="129"/>
        <v>42746.969560185185</v>
      </c>
    </row>
    <row r="1380" spans="1:20" x14ac:dyDescent="0.5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5">
        <f t="shared" si="126"/>
        <v>2.0335000000000001</v>
      </c>
      <c r="P1380" s="6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11">
        <f t="shared" si="128"/>
        <v>42583.509374999994</v>
      </c>
      <c r="T1380" s="10">
        <f t="shared" si="129"/>
        <v>42568.509374999994</v>
      </c>
    </row>
    <row r="1381" spans="1:20" ht="28.7" x14ac:dyDescent="0.5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5">
        <f t="shared" si="126"/>
        <v>1.1160000000000001</v>
      </c>
      <c r="P1381" s="6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11">
        <f t="shared" si="128"/>
        <v>42160.241620370376</v>
      </c>
      <c r="T1381" s="10">
        <f t="shared" si="129"/>
        <v>42130.241620370376</v>
      </c>
    </row>
    <row r="1382" spans="1:20" ht="28.7" x14ac:dyDescent="0.5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5">
        <f t="shared" si="126"/>
        <v>4.24</v>
      </c>
      <c r="P1382" s="6">
        <f t="shared" si="127"/>
        <v>21.2</v>
      </c>
      <c r="Q1382" t="str">
        <f t="shared" si="130"/>
        <v>music</v>
      </c>
      <c r="R1382" t="str">
        <f t="shared" si="131"/>
        <v>rock</v>
      </c>
      <c r="S1382" s="11">
        <f t="shared" si="128"/>
        <v>42163.833333333328</v>
      </c>
      <c r="T1382" s="10">
        <f t="shared" si="129"/>
        <v>42141.512800925921</v>
      </c>
    </row>
    <row r="1383" spans="1:20" ht="43" x14ac:dyDescent="0.5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5">
        <f t="shared" si="126"/>
        <v>1.071</v>
      </c>
      <c r="P1383" s="6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11">
        <f t="shared" si="128"/>
        <v>42732.964409722219</v>
      </c>
      <c r="T1383" s="10">
        <f t="shared" si="129"/>
        <v>42702.964409722219</v>
      </c>
    </row>
    <row r="1384" spans="1:20" ht="43" x14ac:dyDescent="0.5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5">
        <f t="shared" si="126"/>
        <v>1.043625</v>
      </c>
      <c r="P1384" s="6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11">
        <f t="shared" si="128"/>
        <v>41400.550185185188</v>
      </c>
      <c r="T1384" s="10">
        <f t="shared" si="129"/>
        <v>41370.550185185188</v>
      </c>
    </row>
    <row r="1385" spans="1:20" ht="43" x14ac:dyDescent="0.5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5">
        <f t="shared" si="126"/>
        <v>2.124090909090909</v>
      </c>
      <c r="P1385" s="6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11">
        <f t="shared" si="128"/>
        <v>42726.824976851851</v>
      </c>
      <c r="T1385" s="10">
        <f t="shared" si="129"/>
        <v>42706.824976851851</v>
      </c>
    </row>
    <row r="1386" spans="1:20" ht="43" x14ac:dyDescent="0.5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5">
        <f t="shared" si="126"/>
        <v>1.2408571428571429</v>
      </c>
      <c r="P1386" s="6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11">
        <f t="shared" si="128"/>
        <v>42190.485208333332</v>
      </c>
      <c r="T1386" s="10">
        <f t="shared" si="129"/>
        <v>42160.485208333332</v>
      </c>
    </row>
    <row r="1387" spans="1:20" ht="43" x14ac:dyDescent="0.5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5">
        <f t="shared" si="126"/>
        <v>1.10406125</v>
      </c>
      <c r="P1387" s="6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11">
        <f t="shared" si="128"/>
        <v>42489.257638888885</v>
      </c>
      <c r="T1387" s="10">
        <f t="shared" si="129"/>
        <v>42433.438900462963</v>
      </c>
    </row>
    <row r="1388" spans="1:20" ht="28.7" x14ac:dyDescent="0.5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5">
        <f t="shared" si="126"/>
        <v>2.1875</v>
      </c>
      <c r="P1388" s="6">
        <f t="shared" si="127"/>
        <v>62.5</v>
      </c>
      <c r="Q1388" t="str">
        <f t="shared" si="130"/>
        <v>music</v>
      </c>
      <c r="R1388" t="str">
        <f t="shared" si="131"/>
        <v>rock</v>
      </c>
      <c r="S1388" s="11">
        <f t="shared" si="128"/>
        <v>42214.396863425922</v>
      </c>
      <c r="T1388" s="10">
        <f t="shared" si="129"/>
        <v>42184.396863425922</v>
      </c>
    </row>
    <row r="1389" spans="1:20" ht="43" x14ac:dyDescent="0.5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5">
        <f t="shared" si="126"/>
        <v>1.36625</v>
      </c>
      <c r="P1389" s="6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11">
        <f t="shared" si="128"/>
        <v>42157.9375</v>
      </c>
      <c r="T1389" s="10">
        <f t="shared" si="129"/>
        <v>42126.67123842593</v>
      </c>
    </row>
    <row r="1390" spans="1:20" ht="43" x14ac:dyDescent="0.5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5">
        <f t="shared" si="126"/>
        <v>1.348074</v>
      </c>
      <c r="P1390" s="6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11">
        <f t="shared" si="128"/>
        <v>42660.426388888889</v>
      </c>
      <c r="T1390" s="10">
        <f t="shared" si="129"/>
        <v>42634.364780092597</v>
      </c>
    </row>
    <row r="1391" spans="1:20" ht="28.7" x14ac:dyDescent="0.5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5">
        <f t="shared" si="126"/>
        <v>1.454</v>
      </c>
      <c r="P1391" s="6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11">
        <f t="shared" si="128"/>
        <v>42595.230983796297</v>
      </c>
      <c r="T1391" s="10">
        <f t="shared" si="129"/>
        <v>42565.230983796297</v>
      </c>
    </row>
    <row r="1392" spans="1:20" ht="43" x14ac:dyDescent="0.5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5">
        <f t="shared" si="126"/>
        <v>1.0910714285714285</v>
      </c>
      <c r="P1392" s="6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11">
        <f t="shared" si="128"/>
        <v>42121.466666666667</v>
      </c>
      <c r="T1392" s="10">
        <f t="shared" si="129"/>
        <v>42087.553310185183</v>
      </c>
    </row>
    <row r="1393" spans="1:20" ht="43" x14ac:dyDescent="0.5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5">
        <f t="shared" si="126"/>
        <v>1.1020000000000001</v>
      </c>
      <c r="P1393" s="6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11">
        <f t="shared" si="128"/>
        <v>42237.957638888889</v>
      </c>
      <c r="T1393" s="10">
        <f t="shared" si="129"/>
        <v>42193.400671296295</v>
      </c>
    </row>
    <row r="1394" spans="1:20" ht="43" x14ac:dyDescent="0.5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5">
        <f t="shared" si="126"/>
        <v>1.1364000000000001</v>
      </c>
      <c r="P1394" s="6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11">
        <f t="shared" si="128"/>
        <v>42431.904930555553</v>
      </c>
      <c r="T1394" s="10">
        <f t="shared" si="129"/>
        <v>42400.904930555553</v>
      </c>
    </row>
    <row r="1395" spans="1:20" x14ac:dyDescent="0.5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5">
        <f t="shared" si="126"/>
        <v>1.0235000000000001</v>
      </c>
      <c r="P1395" s="6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11">
        <f t="shared" si="128"/>
        <v>42583.431979166664</v>
      </c>
      <c r="T1395" s="10">
        <f t="shared" si="129"/>
        <v>42553.431979166664</v>
      </c>
    </row>
    <row r="1396" spans="1:20" ht="43" x14ac:dyDescent="0.5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5">
        <f t="shared" si="126"/>
        <v>1.2213333333333334</v>
      </c>
      <c r="P1396" s="6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11">
        <f t="shared" si="128"/>
        <v>42794.875</v>
      </c>
      <c r="T1396" s="10">
        <f t="shared" si="129"/>
        <v>42751.894976851851</v>
      </c>
    </row>
    <row r="1397" spans="1:20" x14ac:dyDescent="0.5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5">
        <f t="shared" si="126"/>
        <v>1.1188571428571428</v>
      </c>
      <c r="P1397" s="6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11">
        <f t="shared" si="128"/>
        <v>42749.65834490741</v>
      </c>
      <c r="T1397" s="10">
        <f t="shared" si="129"/>
        <v>42719.65834490741</v>
      </c>
    </row>
    <row r="1398" spans="1:20" ht="43" x14ac:dyDescent="0.5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5">
        <f t="shared" si="126"/>
        <v>1.073</v>
      </c>
      <c r="P1398" s="6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11">
        <f t="shared" si="128"/>
        <v>42048.74863425926</v>
      </c>
      <c r="T1398" s="10">
        <f t="shared" si="129"/>
        <v>42018.74863425926</v>
      </c>
    </row>
    <row r="1399" spans="1:20" ht="43" x14ac:dyDescent="0.5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5">
        <f t="shared" si="126"/>
        <v>1.1385000000000001</v>
      </c>
      <c r="P1399" s="6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11">
        <f t="shared" si="128"/>
        <v>42670.638194444444</v>
      </c>
      <c r="T1399" s="10">
        <f t="shared" si="129"/>
        <v>42640.667939814812</v>
      </c>
    </row>
    <row r="1400" spans="1:20" ht="43" x14ac:dyDescent="0.5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5">
        <f t="shared" si="126"/>
        <v>1.0968181818181819</v>
      </c>
      <c r="P1400" s="6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11">
        <f t="shared" si="128"/>
        <v>42556.624236111107</v>
      </c>
      <c r="T1400" s="10">
        <f t="shared" si="129"/>
        <v>42526.624236111107</v>
      </c>
    </row>
    <row r="1401" spans="1:20" ht="43" x14ac:dyDescent="0.5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5">
        <f t="shared" si="126"/>
        <v>1.2614444444444444</v>
      </c>
      <c r="P1401" s="6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11">
        <f t="shared" si="128"/>
        <v>41918.754317129627</v>
      </c>
      <c r="T1401" s="10">
        <f t="shared" si="129"/>
        <v>41888.754317129627</v>
      </c>
    </row>
    <row r="1402" spans="1:20" ht="43" x14ac:dyDescent="0.5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5">
        <f t="shared" si="126"/>
        <v>1.6742857142857144</v>
      </c>
      <c r="P1402" s="6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11">
        <f t="shared" si="128"/>
        <v>42532.979166666672</v>
      </c>
      <c r="T1402" s="10">
        <f t="shared" si="129"/>
        <v>42498.091122685189</v>
      </c>
    </row>
    <row r="1403" spans="1:20" ht="43" x14ac:dyDescent="0.5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5">
        <f t="shared" si="126"/>
        <v>4.9652000000000003</v>
      </c>
      <c r="P1403" s="6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11">
        <f t="shared" si="128"/>
        <v>41420.74622685185</v>
      </c>
      <c r="T1403" s="10">
        <f t="shared" si="129"/>
        <v>41399.74622685185</v>
      </c>
    </row>
    <row r="1404" spans="1:20" ht="43" x14ac:dyDescent="0.5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5">
        <f t="shared" si="126"/>
        <v>1.0915999999999999</v>
      </c>
      <c r="P1404" s="6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11">
        <f t="shared" si="128"/>
        <v>42124.761701388896</v>
      </c>
      <c r="T1404" s="10">
        <f t="shared" si="129"/>
        <v>42064.803368055553</v>
      </c>
    </row>
    <row r="1405" spans="1:20" ht="43" x14ac:dyDescent="0.5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5">
        <f t="shared" si="126"/>
        <v>1.0257499999999999</v>
      </c>
      <c r="P1405" s="6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11">
        <f t="shared" si="128"/>
        <v>41480.812905092593</v>
      </c>
      <c r="T1405" s="10">
        <f t="shared" si="129"/>
        <v>41450.812905092593</v>
      </c>
    </row>
    <row r="1406" spans="1:20" ht="43" x14ac:dyDescent="0.5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5">
        <f t="shared" si="126"/>
        <v>1.6620689655172414E-2</v>
      </c>
      <c r="P1406" s="6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1">
        <f t="shared" si="128"/>
        <v>42057.260243055556</v>
      </c>
      <c r="T1406" s="10">
        <f t="shared" si="129"/>
        <v>42032.260243055556</v>
      </c>
    </row>
    <row r="1407" spans="1:20" ht="28.7" x14ac:dyDescent="0.5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11">
        <f t="shared" si="128"/>
        <v>41971.472233796296</v>
      </c>
      <c r="T1407" s="10">
        <f t="shared" si="129"/>
        <v>41941.430567129632</v>
      </c>
    </row>
    <row r="1408" spans="1:20" x14ac:dyDescent="0.5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5">
        <f t="shared" si="126"/>
        <v>1.25E-3</v>
      </c>
      <c r="P1408" s="6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1">
        <f t="shared" si="128"/>
        <v>42350.166666666672</v>
      </c>
      <c r="T1408" s="10">
        <f t="shared" si="129"/>
        <v>42297.182951388888</v>
      </c>
    </row>
    <row r="1409" spans="1:20" ht="43" x14ac:dyDescent="0.5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5">
        <f t="shared" si="126"/>
        <v>5.0000000000000001E-3</v>
      </c>
      <c r="P1409" s="6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1">
        <f t="shared" si="128"/>
        <v>41863.286782407406</v>
      </c>
      <c r="T1409" s="10">
        <f t="shared" si="129"/>
        <v>41838.286782407406</v>
      </c>
    </row>
    <row r="1410" spans="1:20" ht="43" x14ac:dyDescent="0.5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5">
        <f t="shared" ref="O1410:O1473" si="132">E1410/D1410</f>
        <v>7.1999999999999995E-2</v>
      </c>
      <c r="P1410" s="6">
        <f t="shared" ref="P1410:P1473" si="133">E1410/L1410</f>
        <v>12</v>
      </c>
      <c r="Q1410" t="str">
        <f t="shared" si="130"/>
        <v>publishing</v>
      </c>
      <c r="R1410" t="str">
        <f t="shared" si="131"/>
        <v>translations</v>
      </c>
      <c r="S1410" s="11">
        <f t="shared" ref="S1410:S1473" si="134">(((I1410/60)/60)/24)+DATE(1970,1,1)+(-6/24)</f>
        <v>42321.663842592592</v>
      </c>
      <c r="T1410" s="10">
        <f t="shared" ref="T1410:T1473" si="135">(((J1410/60)/60)/24)+DATE(1970,1,1)+(-6/24)</f>
        <v>42291.622175925921</v>
      </c>
    </row>
    <row r="1411" spans="1:20" ht="43" x14ac:dyDescent="0.5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5">
        <f t="shared" si="132"/>
        <v>0</v>
      </c>
      <c r="P1411" s="6" t="e">
        <f t="shared" si="133"/>
        <v>#DIV/0!</v>
      </c>
      <c r="Q1411" t="str">
        <f t="shared" ref="Q1411:Q1474" si="136">LEFT(N1411,FIND("/",N1411)-1)</f>
        <v>publishing</v>
      </c>
      <c r="R1411" t="str">
        <f t="shared" ref="R1411:R1474" si="137">RIGHT(N1411, LEN(N1411)-FIND("/", N1411))</f>
        <v>translations</v>
      </c>
      <c r="S1411" s="11">
        <f t="shared" si="134"/>
        <v>42004.925173611111</v>
      </c>
      <c r="T1411" s="10">
        <f t="shared" si="135"/>
        <v>41944.883506944447</v>
      </c>
    </row>
    <row r="1412" spans="1:20" ht="43" x14ac:dyDescent="0.5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5">
        <f t="shared" si="132"/>
        <v>1.6666666666666666E-4</v>
      </c>
      <c r="P1412" s="6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11">
        <f t="shared" si="134"/>
        <v>42524.068518518514</v>
      </c>
      <c r="T1412" s="10">
        <f t="shared" si="135"/>
        <v>42479.068518518514</v>
      </c>
    </row>
    <row r="1413" spans="1:20" ht="43" x14ac:dyDescent="0.5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11">
        <f t="shared" si="134"/>
        <v>42040.809027777781</v>
      </c>
      <c r="T1413" s="10">
        <f t="shared" si="135"/>
        <v>42012.809027777781</v>
      </c>
    </row>
    <row r="1414" spans="1:20" ht="28.7" x14ac:dyDescent="0.5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11">
        <f t="shared" si="134"/>
        <v>41976.813645833332</v>
      </c>
      <c r="T1414" s="10">
        <f t="shared" si="135"/>
        <v>41946.813645833332</v>
      </c>
    </row>
    <row r="1415" spans="1:20" ht="57.35" x14ac:dyDescent="0.5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5">
        <f t="shared" si="132"/>
        <v>0.05</v>
      </c>
      <c r="P1415" s="6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1">
        <f t="shared" si="134"/>
        <v>42420.187152777777</v>
      </c>
      <c r="T1415" s="10">
        <f t="shared" si="135"/>
        <v>42360.187152777777</v>
      </c>
    </row>
    <row r="1416" spans="1:20" ht="43" x14ac:dyDescent="0.5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5">
        <f t="shared" si="132"/>
        <v>2E-3</v>
      </c>
      <c r="P1416" s="6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1">
        <f t="shared" si="134"/>
        <v>42738.00309027778</v>
      </c>
      <c r="T1416" s="10">
        <f t="shared" si="135"/>
        <v>42708.00309027778</v>
      </c>
    </row>
    <row r="1417" spans="1:20" ht="43" x14ac:dyDescent="0.5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11">
        <f t="shared" si="134"/>
        <v>42232.425821759258</v>
      </c>
      <c r="T1417" s="10">
        <f t="shared" si="135"/>
        <v>42192.425821759258</v>
      </c>
    </row>
    <row r="1418" spans="1:20" ht="43" x14ac:dyDescent="0.5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5">
        <f t="shared" si="132"/>
        <v>0</v>
      </c>
      <c r="P1418" s="6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11">
        <f t="shared" si="134"/>
        <v>42329.717812499999</v>
      </c>
      <c r="T1418" s="10">
        <f t="shared" si="135"/>
        <v>42299.676145833335</v>
      </c>
    </row>
    <row r="1419" spans="1:20" ht="43" x14ac:dyDescent="0.5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5">
        <f t="shared" si="132"/>
        <v>1.2222222222222223E-2</v>
      </c>
      <c r="P1419" s="6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1">
        <f t="shared" si="134"/>
        <v>42262.215972222228</v>
      </c>
      <c r="T1419" s="10">
        <f t="shared" si="135"/>
        <v>42231.90016203704</v>
      </c>
    </row>
    <row r="1420" spans="1:20" ht="57.35" x14ac:dyDescent="0.5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5">
        <f t="shared" si="132"/>
        <v>2E-3</v>
      </c>
      <c r="P1420" s="6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1">
        <f t="shared" si="134"/>
        <v>42425.206412037034</v>
      </c>
      <c r="T1420" s="10">
        <f t="shared" si="135"/>
        <v>42395.206412037034</v>
      </c>
    </row>
    <row r="1421" spans="1:20" ht="43" x14ac:dyDescent="0.5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5">
        <f t="shared" si="132"/>
        <v>7.0634920634920634E-2</v>
      </c>
      <c r="P1421" s="6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1">
        <f t="shared" si="134"/>
        <v>42652.206238425926</v>
      </c>
      <c r="T1421" s="10">
        <f t="shared" si="135"/>
        <v>42622.206238425926</v>
      </c>
    </row>
    <row r="1422" spans="1:20" ht="28.7" x14ac:dyDescent="0.5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5">
        <f t="shared" si="132"/>
        <v>2.7272727272727271E-2</v>
      </c>
      <c r="P1422" s="6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1">
        <f t="shared" si="134"/>
        <v>42549.417662037042</v>
      </c>
      <c r="T1422" s="10">
        <f t="shared" si="135"/>
        <v>42524.417662037042</v>
      </c>
    </row>
    <row r="1423" spans="1:20" ht="43" x14ac:dyDescent="0.5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5">
        <f t="shared" si="132"/>
        <v>1E-3</v>
      </c>
      <c r="P1423" s="6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1">
        <f t="shared" si="134"/>
        <v>42043.665613425925</v>
      </c>
      <c r="T1423" s="10">
        <f t="shared" si="135"/>
        <v>42013.665613425925</v>
      </c>
    </row>
    <row r="1424" spans="1:20" ht="43" x14ac:dyDescent="0.5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5">
        <f t="shared" si="132"/>
        <v>1.0399999999999999E-3</v>
      </c>
      <c r="P1424" s="6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1">
        <f t="shared" si="134"/>
        <v>42633.989629629628</v>
      </c>
      <c r="T1424" s="10">
        <f t="shared" si="135"/>
        <v>42603.989629629628</v>
      </c>
    </row>
    <row r="1425" spans="1:20" ht="43" x14ac:dyDescent="0.5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5">
        <f t="shared" si="132"/>
        <v>3.3333333333333335E-3</v>
      </c>
      <c r="P1425" s="6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1">
        <f t="shared" si="134"/>
        <v>42370.110312500001</v>
      </c>
      <c r="T1425" s="10">
        <f t="shared" si="135"/>
        <v>42340.110312500001</v>
      </c>
    </row>
    <row r="1426" spans="1:20" ht="43" x14ac:dyDescent="0.5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5">
        <f t="shared" si="132"/>
        <v>0.2036</v>
      </c>
      <c r="P1426" s="6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11">
        <f t="shared" si="134"/>
        <v>42689.509282407409</v>
      </c>
      <c r="T1426" s="10">
        <f t="shared" si="135"/>
        <v>42676.467615740738</v>
      </c>
    </row>
    <row r="1427" spans="1:20" ht="43" x14ac:dyDescent="0.5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5">
        <f t="shared" si="132"/>
        <v>0</v>
      </c>
      <c r="P1427" s="6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11">
        <f t="shared" si="134"/>
        <v>42122.881469907406</v>
      </c>
      <c r="T1427" s="10">
        <f t="shared" si="135"/>
        <v>42092.881469907406</v>
      </c>
    </row>
    <row r="1428" spans="1:20" ht="43" x14ac:dyDescent="0.5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5">
        <f t="shared" si="132"/>
        <v>0</v>
      </c>
      <c r="P1428" s="6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11">
        <f t="shared" si="134"/>
        <v>42240.140277777777</v>
      </c>
      <c r="T1428" s="10">
        <f t="shared" si="135"/>
        <v>42180.140277777777</v>
      </c>
    </row>
    <row r="1429" spans="1:20" ht="43" x14ac:dyDescent="0.5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5">
        <f t="shared" si="132"/>
        <v>8.3799999999999999E-2</v>
      </c>
      <c r="P1429" s="6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1">
        <f t="shared" si="134"/>
        <v>42631.601678240739</v>
      </c>
      <c r="T1429" s="10">
        <f t="shared" si="135"/>
        <v>42601.601678240739</v>
      </c>
    </row>
    <row r="1430" spans="1:20" ht="43" x14ac:dyDescent="0.5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5">
        <f t="shared" si="132"/>
        <v>4.4999999999999998E-2</v>
      </c>
      <c r="P1430" s="6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1">
        <f t="shared" si="134"/>
        <v>42462.088159722218</v>
      </c>
      <c r="T1430" s="10">
        <f t="shared" si="135"/>
        <v>42432.129826388889</v>
      </c>
    </row>
    <row r="1431" spans="1:20" ht="43" x14ac:dyDescent="0.5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5">
        <f t="shared" si="132"/>
        <v>0</v>
      </c>
      <c r="P1431" s="6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11">
        <f t="shared" si="134"/>
        <v>42103.810671296291</v>
      </c>
      <c r="T1431" s="10">
        <f t="shared" si="135"/>
        <v>42073.810671296291</v>
      </c>
    </row>
    <row r="1432" spans="1:20" ht="43" x14ac:dyDescent="0.5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1">
        <f t="shared" si="134"/>
        <v>41992.563518518517</v>
      </c>
      <c r="T1432" s="10">
        <f t="shared" si="135"/>
        <v>41961.563518518517</v>
      </c>
    </row>
    <row r="1433" spans="1:20" ht="43" x14ac:dyDescent="0.5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11">
        <f t="shared" si="134"/>
        <v>42334.002500000002</v>
      </c>
      <c r="T1433" s="10">
        <f t="shared" si="135"/>
        <v>42303.960833333331</v>
      </c>
    </row>
    <row r="1434" spans="1:20" ht="43" x14ac:dyDescent="0.5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5">
        <f t="shared" si="132"/>
        <v>0</v>
      </c>
      <c r="P1434" s="6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11">
        <f t="shared" si="134"/>
        <v>42205.530416666668</v>
      </c>
      <c r="T1434" s="10">
        <f t="shared" si="135"/>
        <v>42175.530416666668</v>
      </c>
    </row>
    <row r="1435" spans="1:20" ht="43" x14ac:dyDescent="0.5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5">
        <f t="shared" si="132"/>
        <v>6.7083333333333328E-2</v>
      </c>
      <c r="P1435" s="6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1">
        <f t="shared" si="134"/>
        <v>42714.208333333328</v>
      </c>
      <c r="T1435" s="10">
        <f t="shared" si="135"/>
        <v>42673.375868055555</v>
      </c>
    </row>
    <row r="1436" spans="1:20" ht="43" x14ac:dyDescent="0.5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11">
        <f t="shared" si="134"/>
        <v>42163.375</v>
      </c>
      <c r="T1436" s="10">
        <f t="shared" si="135"/>
        <v>42142.517106481479</v>
      </c>
    </row>
    <row r="1437" spans="1:20" ht="28.7" x14ac:dyDescent="0.5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5">
        <f t="shared" si="132"/>
        <v>1E-3</v>
      </c>
      <c r="P1437" s="6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1">
        <f t="shared" si="134"/>
        <v>42288.530324074076</v>
      </c>
      <c r="T1437" s="10">
        <f t="shared" si="135"/>
        <v>42258.530324074076</v>
      </c>
    </row>
    <row r="1438" spans="1:20" ht="43" x14ac:dyDescent="0.5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5">
        <f t="shared" si="132"/>
        <v>7.7000000000000002E-3</v>
      </c>
      <c r="P1438" s="6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1">
        <f t="shared" si="134"/>
        <v>42421.10019675926</v>
      </c>
      <c r="T1438" s="10">
        <f t="shared" si="135"/>
        <v>42391.10019675926</v>
      </c>
    </row>
    <row r="1439" spans="1:20" ht="57.35" x14ac:dyDescent="0.5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11">
        <f t="shared" si="134"/>
        <v>41832.957638888889</v>
      </c>
      <c r="T1439" s="10">
        <f t="shared" si="135"/>
        <v>41796.281701388885</v>
      </c>
    </row>
    <row r="1440" spans="1:20" ht="43" x14ac:dyDescent="0.5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5">
        <f t="shared" si="132"/>
        <v>0.03</v>
      </c>
      <c r="P1440" s="6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1">
        <f t="shared" si="134"/>
        <v>42487.329861111109</v>
      </c>
      <c r="T1440" s="10">
        <f t="shared" si="135"/>
        <v>42457.621516203704</v>
      </c>
    </row>
    <row r="1441" spans="1:20" ht="43" x14ac:dyDescent="0.5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5">
        <f t="shared" si="132"/>
        <v>6.6055045871559637E-2</v>
      </c>
      <c r="P1441" s="6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1">
        <f t="shared" si="134"/>
        <v>42070.579872685179</v>
      </c>
      <c r="T1441" s="10">
        <f t="shared" si="135"/>
        <v>42040.579872685179</v>
      </c>
    </row>
    <row r="1442" spans="1:20" ht="43" x14ac:dyDescent="0.5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5">
        <f t="shared" si="132"/>
        <v>7.6923076923076926E-5</v>
      </c>
      <c r="P1442" s="6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1">
        <f t="shared" si="134"/>
        <v>42516.498414351852</v>
      </c>
      <c r="T1442" s="10">
        <f t="shared" si="135"/>
        <v>42486.498414351852</v>
      </c>
    </row>
    <row r="1443" spans="1:20" ht="43" x14ac:dyDescent="0.5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11">
        <f t="shared" si="134"/>
        <v>42258.515844907408</v>
      </c>
      <c r="T1443" s="10">
        <f t="shared" si="135"/>
        <v>42198.515844907408</v>
      </c>
    </row>
    <row r="1444" spans="1:20" ht="43" x14ac:dyDescent="0.5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5">
        <f t="shared" si="132"/>
        <v>0</v>
      </c>
      <c r="P1444" s="6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11">
        <f t="shared" si="134"/>
        <v>42515.39534722222</v>
      </c>
      <c r="T1444" s="10">
        <f t="shared" si="135"/>
        <v>42485.39534722222</v>
      </c>
    </row>
    <row r="1445" spans="1:20" ht="43" x14ac:dyDescent="0.5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5">
        <f t="shared" si="132"/>
        <v>0</v>
      </c>
      <c r="P1445" s="6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11">
        <f t="shared" si="134"/>
        <v>42737.676030092596</v>
      </c>
      <c r="T1445" s="10">
        <f t="shared" si="135"/>
        <v>42707.676030092596</v>
      </c>
    </row>
    <row r="1446" spans="1:20" ht="43" x14ac:dyDescent="0.5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5">
        <f t="shared" si="132"/>
        <v>0</v>
      </c>
      <c r="P1446" s="6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11">
        <f t="shared" si="134"/>
        <v>42259.623402777783</v>
      </c>
      <c r="T1446" s="10">
        <f t="shared" si="135"/>
        <v>42199.623402777783</v>
      </c>
    </row>
    <row r="1447" spans="1:20" ht="43" x14ac:dyDescent="0.5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5">
        <f t="shared" si="132"/>
        <v>0</v>
      </c>
      <c r="P1447" s="6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11">
        <f t="shared" si="134"/>
        <v>42169.292303240742</v>
      </c>
      <c r="T1447" s="10">
        <f t="shared" si="135"/>
        <v>42139.292303240742</v>
      </c>
    </row>
    <row r="1448" spans="1:20" ht="43" x14ac:dyDescent="0.5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5">
        <f t="shared" si="132"/>
        <v>0</v>
      </c>
      <c r="P1448" s="6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11">
        <f t="shared" si="134"/>
        <v>42481.197662037041</v>
      </c>
      <c r="T1448" s="10">
        <f t="shared" si="135"/>
        <v>42461.197662037041</v>
      </c>
    </row>
    <row r="1449" spans="1:20" ht="28.7" x14ac:dyDescent="0.5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5">
        <f t="shared" si="132"/>
        <v>1.4999999999999999E-4</v>
      </c>
      <c r="P1449" s="6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1">
        <f t="shared" si="134"/>
        <v>42559.480717592596</v>
      </c>
      <c r="T1449" s="10">
        <f t="shared" si="135"/>
        <v>42529.480717592596</v>
      </c>
    </row>
    <row r="1450" spans="1:20" ht="43" x14ac:dyDescent="0.5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5">
        <f t="shared" si="132"/>
        <v>0</v>
      </c>
      <c r="P1450" s="6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11">
        <f t="shared" si="134"/>
        <v>42145.975694444445</v>
      </c>
      <c r="T1450" s="10">
        <f t="shared" si="135"/>
        <v>42115.686550925922</v>
      </c>
    </row>
    <row r="1451" spans="1:20" ht="43" x14ac:dyDescent="0.5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5">
        <f t="shared" si="132"/>
        <v>0</v>
      </c>
      <c r="P1451" s="6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11">
        <f t="shared" si="134"/>
        <v>42134.561400462961</v>
      </c>
      <c r="T1451" s="10">
        <f t="shared" si="135"/>
        <v>42086.561400462961</v>
      </c>
    </row>
    <row r="1452" spans="1:20" ht="43" x14ac:dyDescent="0.5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5">
        <f t="shared" si="132"/>
        <v>1.0000000000000001E-5</v>
      </c>
      <c r="P1452" s="6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1">
        <f t="shared" si="134"/>
        <v>42419.921261574069</v>
      </c>
      <c r="T1452" s="10">
        <f t="shared" si="135"/>
        <v>42389.921261574069</v>
      </c>
    </row>
    <row r="1453" spans="1:20" ht="43" x14ac:dyDescent="0.5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5">
        <f t="shared" si="132"/>
        <v>1.0554089709762533E-4</v>
      </c>
      <c r="P1453" s="6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1">
        <f t="shared" si="134"/>
        <v>41961.75068287037</v>
      </c>
      <c r="T1453" s="10">
        <f t="shared" si="135"/>
        <v>41931.709016203706</v>
      </c>
    </row>
    <row r="1454" spans="1:20" ht="28.7" x14ac:dyDescent="0.5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5">
        <f t="shared" si="132"/>
        <v>0</v>
      </c>
      <c r="P1454" s="6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11">
        <f t="shared" si="134"/>
        <v>41848.453275462962</v>
      </c>
      <c r="T1454" s="10">
        <f t="shared" si="135"/>
        <v>41818.453275462962</v>
      </c>
    </row>
    <row r="1455" spans="1:20" ht="43" x14ac:dyDescent="0.5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5">
        <f t="shared" si="132"/>
        <v>0</v>
      </c>
      <c r="P1455" s="6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11">
        <f t="shared" si="134"/>
        <v>42840.404479166667</v>
      </c>
      <c r="T1455" s="10">
        <f t="shared" si="135"/>
        <v>42795.446145833332</v>
      </c>
    </row>
    <row r="1456" spans="1:20" ht="43" x14ac:dyDescent="0.5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5">
        <f t="shared" si="132"/>
        <v>8.5714285714285719E-3</v>
      </c>
      <c r="P1456" s="6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1">
        <f t="shared" si="134"/>
        <v>42484.665972222225</v>
      </c>
      <c r="T1456" s="10">
        <f t="shared" si="135"/>
        <v>42463.616666666669</v>
      </c>
    </row>
    <row r="1457" spans="1:20" ht="43" x14ac:dyDescent="0.5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5">
        <f t="shared" si="132"/>
        <v>0.105</v>
      </c>
      <c r="P1457" s="6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1">
        <f t="shared" si="134"/>
        <v>41887.318749999999</v>
      </c>
      <c r="T1457" s="10">
        <f t="shared" si="135"/>
        <v>41832.422685185185</v>
      </c>
    </row>
    <row r="1458" spans="1:20" x14ac:dyDescent="0.5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11">
        <f t="shared" si="134"/>
        <v>42738.418576388889</v>
      </c>
      <c r="T1458" s="10">
        <f t="shared" si="135"/>
        <v>42708.418576388889</v>
      </c>
    </row>
    <row r="1459" spans="1:20" ht="28.7" x14ac:dyDescent="0.5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5">
        <f t="shared" si="132"/>
        <v>0</v>
      </c>
      <c r="P1459" s="6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11">
        <f t="shared" si="134"/>
        <v>42319.688009259262</v>
      </c>
      <c r="T1459" s="10">
        <f t="shared" si="135"/>
        <v>42289.64634259259</v>
      </c>
    </row>
    <row r="1460" spans="1:20" ht="43" x14ac:dyDescent="0.5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5">
        <f t="shared" si="132"/>
        <v>0</v>
      </c>
      <c r="P1460" s="6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11">
        <f t="shared" si="134"/>
        <v>41861.916666666664</v>
      </c>
      <c r="T1460" s="10">
        <f t="shared" si="135"/>
        <v>41831.455555555556</v>
      </c>
    </row>
    <row r="1461" spans="1:20" ht="43" x14ac:dyDescent="0.5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5">
        <f t="shared" si="132"/>
        <v>0</v>
      </c>
      <c r="P1461" s="6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11">
        <f t="shared" si="134"/>
        <v>42340.475694444445</v>
      </c>
      <c r="T1461" s="10">
        <f t="shared" si="135"/>
        <v>42311.954814814817</v>
      </c>
    </row>
    <row r="1462" spans="1:20" ht="43" x14ac:dyDescent="0.5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5">
        <f t="shared" si="132"/>
        <v>0</v>
      </c>
      <c r="P1462" s="6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11">
        <f t="shared" si="134"/>
        <v>41973.739583333328</v>
      </c>
      <c r="T1462" s="10">
        <f t="shared" si="135"/>
        <v>41915.646967592591</v>
      </c>
    </row>
    <row r="1463" spans="1:20" ht="28.7" x14ac:dyDescent="0.5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5">
        <f t="shared" si="132"/>
        <v>1.012446</v>
      </c>
      <c r="P1463" s="6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11">
        <f t="shared" si="134"/>
        <v>41932.75</v>
      </c>
      <c r="T1463" s="10">
        <f t="shared" si="135"/>
        <v>41899.395300925928</v>
      </c>
    </row>
    <row r="1464" spans="1:20" ht="28.7" x14ac:dyDescent="0.5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5">
        <f t="shared" si="132"/>
        <v>1.085175</v>
      </c>
      <c r="P1464" s="6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11">
        <f t="shared" si="134"/>
        <v>41374.412858796299</v>
      </c>
      <c r="T1464" s="10">
        <f t="shared" si="135"/>
        <v>41344.412858796299</v>
      </c>
    </row>
    <row r="1465" spans="1:20" ht="43" x14ac:dyDescent="0.5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5">
        <f t="shared" si="132"/>
        <v>1.4766666666666666</v>
      </c>
      <c r="P1465" s="6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1">
        <f t="shared" si="134"/>
        <v>41371.619652777779</v>
      </c>
      <c r="T1465" s="10">
        <f t="shared" si="135"/>
        <v>41326.661319444444</v>
      </c>
    </row>
    <row r="1466" spans="1:20" x14ac:dyDescent="0.5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11">
        <f t="shared" si="134"/>
        <v>41321.411550925928</v>
      </c>
      <c r="T1466" s="10">
        <f t="shared" si="135"/>
        <v>41291.411550925928</v>
      </c>
    </row>
    <row r="1467" spans="1:20" ht="43" x14ac:dyDescent="0.5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11">
        <f t="shared" si="134"/>
        <v>40989.875</v>
      </c>
      <c r="T1467" s="10">
        <f t="shared" si="135"/>
        <v>40959.484398148146</v>
      </c>
    </row>
    <row r="1468" spans="1:20" ht="43" x14ac:dyDescent="0.5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11">
        <f t="shared" si="134"/>
        <v>42380.958333333328</v>
      </c>
      <c r="T1468" s="10">
        <f t="shared" si="135"/>
        <v>42339.922060185185</v>
      </c>
    </row>
    <row r="1469" spans="1:20" ht="28.7" x14ac:dyDescent="0.5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5">
        <f t="shared" si="132"/>
        <v>1.1508</v>
      </c>
      <c r="P1469" s="6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1">
        <f t="shared" si="134"/>
        <v>40993.510243055556</v>
      </c>
      <c r="T1469" s="10">
        <f t="shared" si="135"/>
        <v>40933.55190972222</v>
      </c>
    </row>
    <row r="1470" spans="1:20" ht="43" x14ac:dyDescent="0.5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11">
        <f t="shared" si="134"/>
        <v>40705.764456018522</v>
      </c>
      <c r="T1470" s="10">
        <f t="shared" si="135"/>
        <v>40645.764456018522</v>
      </c>
    </row>
    <row r="1471" spans="1:20" ht="28.7" x14ac:dyDescent="0.5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11">
        <f t="shared" si="134"/>
        <v>41320.348483796297</v>
      </c>
      <c r="T1471" s="10">
        <f t="shared" si="135"/>
        <v>41290.348483796297</v>
      </c>
    </row>
    <row r="1472" spans="1:20" ht="43" x14ac:dyDescent="0.5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11">
        <f t="shared" si="134"/>
        <v>41271.577118055553</v>
      </c>
      <c r="T1472" s="10">
        <f t="shared" si="135"/>
        <v>41250.577118055553</v>
      </c>
    </row>
    <row r="1473" spans="1:20" ht="43" x14ac:dyDescent="0.5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5">
        <f t="shared" si="132"/>
        <v>1.03840625</v>
      </c>
      <c r="P1473" s="6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11">
        <f t="shared" si="134"/>
        <v>42103.707569444443</v>
      </c>
      <c r="T1473" s="10">
        <f t="shared" si="135"/>
        <v>42073.707569444443</v>
      </c>
    </row>
    <row r="1474" spans="1:20" ht="43" x14ac:dyDescent="0.5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5">
        <f t="shared" ref="O1474:O1537" si="138">E1474/D1474</f>
        <v>1.3870400000000001</v>
      </c>
      <c r="P1474" s="6">
        <f t="shared" ref="P1474:P1537" si="139">E1474/L1474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11">
        <f t="shared" ref="S1474:S1537" si="140">(((I1474/60)/60)/24)+DATE(1970,1,1)+(-6/24)</f>
        <v>41563.292858796296</v>
      </c>
      <c r="T1474" s="10">
        <f t="shared" ref="T1474:T1537" si="141">(((J1474/60)/60)/24)+DATE(1970,1,1)+(-6/24)</f>
        <v>41533.292858796296</v>
      </c>
    </row>
    <row r="1475" spans="1:20" x14ac:dyDescent="0.5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5">
        <f t="shared" si="138"/>
        <v>1.20516</v>
      </c>
      <c r="P1475" s="6">
        <f t="shared" si="139"/>
        <v>38.462553191489363</v>
      </c>
      <c r="Q1475" t="str">
        <f t="shared" ref="Q1475:Q1538" si="142">LEFT(N1475,FIND("/",N1475)-1)</f>
        <v>publishing</v>
      </c>
      <c r="R1475" t="str">
        <f t="shared" ref="R1475:R1538" si="143">RIGHT(N1475, LEN(N1475)-FIND("/", N1475))</f>
        <v>radio &amp; podcasts</v>
      </c>
      <c r="S1475" s="11">
        <f t="shared" si="140"/>
        <v>40969.729618055557</v>
      </c>
      <c r="T1475" s="10">
        <f t="shared" si="141"/>
        <v>40939.729618055557</v>
      </c>
    </row>
    <row r="1476" spans="1:20" ht="43" x14ac:dyDescent="0.5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2"/>
        <v>publishing</v>
      </c>
      <c r="R1476" t="str">
        <f t="shared" si="143"/>
        <v>radio &amp; podcasts</v>
      </c>
      <c r="S1476" s="11">
        <f t="shared" si="140"/>
        <v>41530.477916666663</v>
      </c>
      <c r="T1476" s="10">
        <f t="shared" si="141"/>
        <v>41500.477916666663</v>
      </c>
    </row>
    <row r="1477" spans="1:20" ht="43" x14ac:dyDescent="0.5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11">
        <f t="shared" si="140"/>
        <v>41992.957638888889</v>
      </c>
      <c r="T1477" s="10">
        <f t="shared" si="141"/>
        <v>41960.472951388889</v>
      </c>
    </row>
    <row r="1478" spans="1:20" ht="28.7" x14ac:dyDescent="0.5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11">
        <f t="shared" si="140"/>
        <v>40795.791921296295</v>
      </c>
      <c r="T1478" s="10">
        <f t="shared" si="141"/>
        <v>40765.791921296295</v>
      </c>
    </row>
    <row r="1479" spans="1:20" ht="43" x14ac:dyDescent="0.5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5">
        <f t="shared" si="138"/>
        <v>1.1131</v>
      </c>
      <c r="P1479" s="6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11">
        <f t="shared" si="140"/>
        <v>40899.875</v>
      </c>
      <c r="T1479" s="10">
        <f t="shared" si="141"/>
        <v>40840.365787037037</v>
      </c>
    </row>
    <row r="1480" spans="1:20" ht="43" x14ac:dyDescent="0.5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5">
        <f t="shared" si="138"/>
        <v>11.8161422</v>
      </c>
      <c r="P1480" s="6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11">
        <f t="shared" si="140"/>
        <v>41408.621678240743</v>
      </c>
      <c r="T1480" s="10">
        <f t="shared" si="141"/>
        <v>41394.621678240743</v>
      </c>
    </row>
    <row r="1481" spans="1:20" ht="43" x14ac:dyDescent="0.5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5">
        <f t="shared" si="138"/>
        <v>1.37375</v>
      </c>
      <c r="P1481" s="6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11">
        <f t="shared" si="140"/>
        <v>41768.915972222225</v>
      </c>
      <c r="T1481" s="10">
        <f t="shared" si="141"/>
        <v>41754.495243055557</v>
      </c>
    </row>
    <row r="1482" spans="1:20" ht="43" x14ac:dyDescent="0.5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5">
        <f t="shared" si="138"/>
        <v>1.170404</v>
      </c>
      <c r="P1482" s="6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11">
        <f t="shared" si="140"/>
        <v>41481.458333333336</v>
      </c>
      <c r="T1482" s="10">
        <f t="shared" si="141"/>
        <v>41464.684016203704</v>
      </c>
    </row>
    <row r="1483" spans="1:20" ht="43" x14ac:dyDescent="0.5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5">
        <f t="shared" si="138"/>
        <v>2.1000000000000001E-2</v>
      </c>
      <c r="P1483" s="6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1">
        <f t="shared" si="140"/>
        <v>41580.672974537039</v>
      </c>
      <c r="T1483" s="10">
        <f t="shared" si="141"/>
        <v>41550.672974537039</v>
      </c>
    </row>
    <row r="1484" spans="1:20" ht="43" x14ac:dyDescent="0.5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5">
        <f t="shared" si="138"/>
        <v>1E-3</v>
      </c>
      <c r="P1484" s="6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1">
        <f t="shared" si="140"/>
        <v>41159.07708333333</v>
      </c>
      <c r="T1484" s="10">
        <f t="shared" si="141"/>
        <v>41136.60805555556</v>
      </c>
    </row>
    <row r="1485" spans="1:20" ht="43" x14ac:dyDescent="0.5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5">
        <f t="shared" si="138"/>
        <v>7.1428571428571426E-3</v>
      </c>
      <c r="P1485" s="6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1">
        <f t="shared" si="140"/>
        <v>42572.942997685182</v>
      </c>
      <c r="T1485" s="10">
        <f t="shared" si="141"/>
        <v>42547.942997685182</v>
      </c>
    </row>
    <row r="1486" spans="1:20" x14ac:dyDescent="0.5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5">
        <f t="shared" si="138"/>
        <v>0</v>
      </c>
      <c r="P1486" s="6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11">
        <f t="shared" si="140"/>
        <v>41111.368750000001</v>
      </c>
      <c r="T1486" s="10">
        <f t="shared" si="141"/>
        <v>41052.950960648144</v>
      </c>
    </row>
    <row r="1487" spans="1:20" ht="43" x14ac:dyDescent="0.5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5">
        <f t="shared" si="138"/>
        <v>2.2388059701492536E-2</v>
      </c>
      <c r="P1487" s="6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1">
        <f t="shared" si="140"/>
        <v>42175.545983796299</v>
      </c>
      <c r="T1487" s="10">
        <f t="shared" si="141"/>
        <v>42130.545983796299</v>
      </c>
    </row>
    <row r="1488" spans="1:20" ht="43" x14ac:dyDescent="0.5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5">
        <f t="shared" si="138"/>
        <v>2.3999999999999998E-3</v>
      </c>
      <c r="P1488" s="6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1">
        <f t="shared" si="140"/>
        <v>42061.918530092589</v>
      </c>
      <c r="T1488" s="10">
        <f t="shared" si="141"/>
        <v>42031.918530092589</v>
      </c>
    </row>
    <row r="1489" spans="1:20" ht="43" x14ac:dyDescent="0.5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5">
        <f t="shared" si="138"/>
        <v>0</v>
      </c>
      <c r="P1489" s="6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11">
        <f t="shared" si="140"/>
        <v>42584.667488425926</v>
      </c>
      <c r="T1489" s="10">
        <f t="shared" si="141"/>
        <v>42554.667488425926</v>
      </c>
    </row>
    <row r="1490" spans="1:20" ht="43" x14ac:dyDescent="0.5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5">
        <f t="shared" si="138"/>
        <v>2.4E-2</v>
      </c>
      <c r="P1490" s="6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1">
        <f t="shared" si="140"/>
        <v>41644.313194444447</v>
      </c>
      <c r="T1490" s="10">
        <f t="shared" si="141"/>
        <v>41614.313194444447</v>
      </c>
    </row>
    <row r="1491" spans="1:20" ht="43" x14ac:dyDescent="0.5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5">
        <f t="shared" si="138"/>
        <v>0</v>
      </c>
      <c r="P1491" s="6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11">
        <f t="shared" si="140"/>
        <v>41228.403379629628</v>
      </c>
      <c r="T1491" s="10">
        <f t="shared" si="141"/>
        <v>41198.361712962964</v>
      </c>
    </row>
    <row r="1492" spans="1:20" ht="43" x14ac:dyDescent="0.5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11">
        <f t="shared" si="140"/>
        <v>41549.311041666668</v>
      </c>
      <c r="T1492" s="10">
        <f t="shared" si="141"/>
        <v>41520.311041666668</v>
      </c>
    </row>
    <row r="1493" spans="1:20" ht="43" x14ac:dyDescent="0.5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5">
        <f t="shared" si="138"/>
        <v>8.3333333333333329E-2</v>
      </c>
      <c r="P1493" s="6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1">
        <f t="shared" si="140"/>
        <v>42050.401388888888</v>
      </c>
      <c r="T1493" s="10">
        <f t="shared" si="141"/>
        <v>41991.463460648149</v>
      </c>
    </row>
    <row r="1494" spans="1:20" ht="43" x14ac:dyDescent="0.5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5">
        <f t="shared" si="138"/>
        <v>7.4999999999999997E-3</v>
      </c>
      <c r="P1494" s="6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1">
        <f t="shared" si="140"/>
        <v>40712.634791666671</v>
      </c>
      <c r="T1494" s="10">
        <f t="shared" si="141"/>
        <v>40682.634791666671</v>
      </c>
    </row>
    <row r="1495" spans="1:20" ht="28.7" x14ac:dyDescent="0.5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5">
        <f t="shared" si="138"/>
        <v>0</v>
      </c>
      <c r="P1495" s="6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11">
        <f t="shared" si="140"/>
        <v>41441.616608796299</v>
      </c>
      <c r="T1495" s="10">
        <f t="shared" si="141"/>
        <v>41411.616608796299</v>
      </c>
    </row>
    <row r="1496" spans="1:20" ht="43" x14ac:dyDescent="0.5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11">
        <f t="shared" si="140"/>
        <v>42097.401388888888</v>
      </c>
      <c r="T1496" s="10">
        <f t="shared" si="141"/>
        <v>42067.472372685181</v>
      </c>
    </row>
    <row r="1497" spans="1:20" ht="28.7" x14ac:dyDescent="0.5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5">
        <f t="shared" si="138"/>
        <v>0</v>
      </c>
      <c r="P1497" s="6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11">
        <f t="shared" si="140"/>
        <v>40782.539710648147</v>
      </c>
      <c r="T1497" s="10">
        <f t="shared" si="141"/>
        <v>40752.539710648147</v>
      </c>
    </row>
    <row r="1498" spans="1:20" ht="43" x14ac:dyDescent="0.5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5">
        <f t="shared" si="138"/>
        <v>0</v>
      </c>
      <c r="P1498" s="6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11">
        <f t="shared" si="140"/>
        <v>41898.225219907406</v>
      </c>
      <c r="T1498" s="10">
        <f t="shared" si="141"/>
        <v>41838.225219907406</v>
      </c>
    </row>
    <row r="1499" spans="1:20" ht="43" x14ac:dyDescent="0.5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5">
        <f t="shared" si="138"/>
        <v>6.666666666666667E-5</v>
      </c>
      <c r="P1499" s="6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1">
        <f t="shared" si="140"/>
        <v>41486.571527777778</v>
      </c>
      <c r="T1499" s="10">
        <f t="shared" si="141"/>
        <v>41444.39261574074</v>
      </c>
    </row>
    <row r="1500" spans="1:20" ht="43" x14ac:dyDescent="0.5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5">
        <f t="shared" si="138"/>
        <v>1.9E-2</v>
      </c>
      <c r="P1500" s="6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1">
        <f t="shared" si="140"/>
        <v>41885.733541666668</v>
      </c>
      <c r="T1500" s="10">
        <f t="shared" si="141"/>
        <v>41840.733541666668</v>
      </c>
    </row>
    <row r="1501" spans="1:20" ht="43" x14ac:dyDescent="0.5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5">
        <f t="shared" si="138"/>
        <v>2.5000000000000001E-3</v>
      </c>
      <c r="P1501" s="6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1">
        <f t="shared" si="140"/>
        <v>42586.757326388892</v>
      </c>
      <c r="T1501" s="10">
        <f t="shared" si="141"/>
        <v>42526.757326388892</v>
      </c>
    </row>
    <row r="1502" spans="1:20" ht="43" x14ac:dyDescent="0.5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11">
        <f t="shared" si="140"/>
        <v>41395.654594907406</v>
      </c>
      <c r="T1502" s="10">
        <f t="shared" si="141"/>
        <v>41365.654594907406</v>
      </c>
    </row>
    <row r="1503" spans="1:20" ht="28.7" x14ac:dyDescent="0.5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11">
        <f t="shared" si="140"/>
        <v>42193.333599537036</v>
      </c>
      <c r="T1503" s="10">
        <f t="shared" si="141"/>
        <v>42163.333599537036</v>
      </c>
    </row>
    <row r="1504" spans="1:20" ht="43" x14ac:dyDescent="0.5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11">
        <f t="shared" si="140"/>
        <v>42454.666666666672</v>
      </c>
      <c r="T1504" s="10">
        <f t="shared" si="141"/>
        <v>42426.292592592596</v>
      </c>
    </row>
    <row r="1505" spans="1:20" ht="43" x14ac:dyDescent="0.5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5">
        <f t="shared" si="138"/>
        <v>1.0789146666666667</v>
      </c>
      <c r="P1505" s="6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11">
        <f t="shared" si="140"/>
        <v>42666.097233796296</v>
      </c>
      <c r="T1505" s="10">
        <f t="shared" si="141"/>
        <v>42606.097233796296</v>
      </c>
    </row>
    <row r="1506" spans="1:20" ht="28.7" x14ac:dyDescent="0.5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11">
        <f t="shared" si="140"/>
        <v>41800.106249999997</v>
      </c>
      <c r="T1506" s="10">
        <f t="shared" si="141"/>
        <v>41772.407685185186</v>
      </c>
    </row>
    <row r="1507" spans="1:20" ht="57.35" x14ac:dyDescent="0.5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5">
        <f t="shared" si="138"/>
        <v>1.0358125</v>
      </c>
      <c r="P1507" s="6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11">
        <f t="shared" si="140"/>
        <v>42451.584027777775</v>
      </c>
      <c r="T1507" s="10">
        <f t="shared" si="141"/>
        <v>42414.19332175926</v>
      </c>
    </row>
    <row r="1508" spans="1:20" ht="43" x14ac:dyDescent="0.5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11">
        <f t="shared" si="140"/>
        <v>41844.535925925928</v>
      </c>
      <c r="T1508" s="10">
        <f t="shared" si="141"/>
        <v>41814.535925925928</v>
      </c>
    </row>
    <row r="1509" spans="1:20" ht="43" x14ac:dyDescent="0.5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5">
        <f t="shared" si="138"/>
        <v>2.15</v>
      </c>
      <c r="P1509" s="6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11">
        <f t="shared" si="140"/>
        <v>40313.090277777781</v>
      </c>
      <c r="T1509" s="10">
        <f t="shared" si="141"/>
        <v>40254.200335648151</v>
      </c>
    </row>
    <row r="1510" spans="1:20" ht="43" x14ac:dyDescent="0.5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11">
        <f t="shared" si="140"/>
        <v>41817.364363425928</v>
      </c>
      <c r="T1510" s="10">
        <f t="shared" si="141"/>
        <v>41786.364363425928</v>
      </c>
    </row>
    <row r="1511" spans="1:20" ht="43" x14ac:dyDescent="0.5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11">
        <f t="shared" si="140"/>
        <v>42780.707638888889</v>
      </c>
      <c r="T1511" s="10">
        <f t="shared" si="141"/>
        <v>42751.283391203702</v>
      </c>
    </row>
    <row r="1512" spans="1:20" ht="43" x14ac:dyDescent="0.5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5">
        <f t="shared" si="138"/>
        <v>1.0103500000000001</v>
      </c>
      <c r="P1512" s="6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11">
        <f t="shared" si="140"/>
        <v>41839.135162037033</v>
      </c>
      <c r="T1512" s="10">
        <f t="shared" si="141"/>
        <v>41809.135162037033</v>
      </c>
    </row>
    <row r="1513" spans="1:20" ht="43" x14ac:dyDescent="0.5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11">
        <f t="shared" si="140"/>
        <v>42326.375046296293</v>
      </c>
      <c r="T1513" s="10">
        <f t="shared" si="141"/>
        <v>42296.333379629628</v>
      </c>
    </row>
    <row r="1514" spans="1:20" ht="43" x14ac:dyDescent="0.5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11">
        <f t="shared" si="140"/>
        <v>42771.434479166666</v>
      </c>
      <c r="T1514" s="10">
        <f t="shared" si="141"/>
        <v>42741.434479166666</v>
      </c>
    </row>
    <row r="1515" spans="1:20" ht="43" x14ac:dyDescent="0.5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5">
        <f t="shared" si="138"/>
        <v>1.5001875</v>
      </c>
      <c r="P1515" s="6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11">
        <f t="shared" si="140"/>
        <v>41836.387337962966</v>
      </c>
      <c r="T1515" s="10">
        <f t="shared" si="141"/>
        <v>41806.387337962966</v>
      </c>
    </row>
    <row r="1516" spans="1:20" ht="43" x14ac:dyDescent="0.5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11">
        <f t="shared" si="140"/>
        <v>42274.347685185188</v>
      </c>
      <c r="T1516" s="10">
        <f t="shared" si="141"/>
        <v>42234.347685185188</v>
      </c>
    </row>
    <row r="1517" spans="1:20" ht="43" x14ac:dyDescent="0.5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5">
        <f t="shared" si="138"/>
        <v>1.57189</v>
      </c>
      <c r="P1517" s="6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11">
        <f t="shared" si="140"/>
        <v>42444.961770833332</v>
      </c>
      <c r="T1517" s="10">
        <f t="shared" si="141"/>
        <v>42415.003437499996</v>
      </c>
    </row>
    <row r="1518" spans="1:20" ht="43" x14ac:dyDescent="0.5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11">
        <f t="shared" si="140"/>
        <v>42649.333333333328</v>
      </c>
      <c r="T1518" s="10">
        <f t="shared" si="141"/>
        <v>42619.216342592597</v>
      </c>
    </row>
    <row r="1519" spans="1:20" ht="43" x14ac:dyDescent="0.5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11">
        <f t="shared" si="140"/>
        <v>41979</v>
      </c>
      <c r="T1519" s="10">
        <f t="shared" si="141"/>
        <v>41948.31658564815</v>
      </c>
    </row>
    <row r="1520" spans="1:20" ht="28.7" x14ac:dyDescent="0.5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11">
        <f t="shared" si="140"/>
        <v>41790.5700462963</v>
      </c>
      <c r="T1520" s="10">
        <f t="shared" si="141"/>
        <v>41760.5700462963</v>
      </c>
    </row>
    <row r="1521" spans="1:20" ht="43" x14ac:dyDescent="0.5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5">
        <f t="shared" si="138"/>
        <v>1.033638888888889</v>
      </c>
      <c r="P1521" s="6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11">
        <f t="shared" si="140"/>
        <v>41810.665972222225</v>
      </c>
      <c r="T1521" s="10">
        <f t="shared" si="141"/>
        <v>41782.491701388892</v>
      </c>
    </row>
    <row r="1522" spans="1:20" ht="28.7" x14ac:dyDescent="0.5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11">
        <f t="shared" si="140"/>
        <v>41991.916666666672</v>
      </c>
      <c r="T1522" s="10">
        <f t="shared" si="141"/>
        <v>41955.607789351852</v>
      </c>
    </row>
    <row r="1523" spans="1:20" ht="43" x14ac:dyDescent="0.5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11">
        <f t="shared" si="140"/>
        <v>42527.917719907404</v>
      </c>
      <c r="T1523" s="10">
        <f t="shared" si="141"/>
        <v>42492.917719907404</v>
      </c>
    </row>
    <row r="1524" spans="1:20" ht="43" x14ac:dyDescent="0.5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5">
        <f t="shared" si="138"/>
        <v>1.3896574712643677</v>
      </c>
      <c r="P1524" s="6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11">
        <f t="shared" si="140"/>
        <v>41929.580312500002</v>
      </c>
      <c r="T1524" s="10">
        <f t="shared" si="141"/>
        <v>41899.580312500002</v>
      </c>
    </row>
    <row r="1525" spans="1:20" ht="43" x14ac:dyDescent="0.5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11">
        <f t="shared" si="140"/>
        <v>41995.75</v>
      </c>
      <c r="T1525" s="10">
        <f t="shared" si="141"/>
        <v>41964.501342592594</v>
      </c>
    </row>
    <row r="1526" spans="1:20" ht="43" x14ac:dyDescent="0.5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11">
        <f t="shared" si="140"/>
        <v>42786.251041666663</v>
      </c>
      <c r="T1526" s="10">
        <f t="shared" si="141"/>
        <v>42756.251041666663</v>
      </c>
    </row>
    <row r="1527" spans="1:20" ht="43" x14ac:dyDescent="0.5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11">
        <f t="shared" si="140"/>
        <v>42600.452986111108</v>
      </c>
      <c r="T1527" s="10">
        <f t="shared" si="141"/>
        <v>42570.452986111108</v>
      </c>
    </row>
    <row r="1528" spans="1:20" ht="43" x14ac:dyDescent="0.5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11">
        <f t="shared" si="140"/>
        <v>42388.026006944448</v>
      </c>
      <c r="T1528" s="10">
        <f t="shared" si="141"/>
        <v>42339.026006944448</v>
      </c>
    </row>
    <row r="1529" spans="1:20" ht="43" x14ac:dyDescent="0.5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11">
        <f t="shared" si="140"/>
        <v>42808.308865740735</v>
      </c>
      <c r="T1529" s="10">
        <f t="shared" si="141"/>
        <v>42780.350532407407</v>
      </c>
    </row>
    <row r="1530" spans="1:20" ht="28.7" x14ac:dyDescent="0.5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11">
        <f t="shared" si="140"/>
        <v>42766.75</v>
      </c>
      <c r="T1530" s="10">
        <f t="shared" si="141"/>
        <v>42736.482893518521</v>
      </c>
    </row>
    <row r="1531" spans="1:20" ht="28.7" x14ac:dyDescent="0.5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11">
        <f t="shared" si="140"/>
        <v>42082.337037037039</v>
      </c>
      <c r="T1531" s="10">
        <f t="shared" si="141"/>
        <v>42052.378703703704</v>
      </c>
    </row>
    <row r="1532" spans="1:20" ht="43" x14ac:dyDescent="0.5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11">
        <f t="shared" si="140"/>
        <v>42300.517303240747</v>
      </c>
      <c r="T1532" s="10">
        <f t="shared" si="141"/>
        <v>42275.517303240747</v>
      </c>
    </row>
    <row r="1533" spans="1:20" ht="43" x14ac:dyDescent="0.5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11">
        <f t="shared" si="140"/>
        <v>41973.875</v>
      </c>
      <c r="T1533" s="10">
        <f t="shared" si="141"/>
        <v>41941.552384259259</v>
      </c>
    </row>
    <row r="1534" spans="1:20" ht="43" x14ac:dyDescent="0.5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11">
        <f t="shared" si="140"/>
        <v>42415.375</v>
      </c>
      <c r="T1534" s="10">
        <f t="shared" si="141"/>
        <v>42391.225289351853</v>
      </c>
    </row>
    <row r="1535" spans="1:20" ht="28.7" x14ac:dyDescent="0.5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5">
        <f t="shared" si="138"/>
        <v>1.4514</v>
      </c>
      <c r="P1535" s="6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11">
        <f t="shared" si="140"/>
        <v>42491.915972222225</v>
      </c>
      <c r="T1535" s="10">
        <f t="shared" si="141"/>
        <v>42442.75204861111</v>
      </c>
    </row>
    <row r="1536" spans="1:20" ht="43" x14ac:dyDescent="0.5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11">
        <f t="shared" si="140"/>
        <v>42251.42432870371</v>
      </c>
      <c r="T1536" s="10">
        <f t="shared" si="141"/>
        <v>42221.42432870371</v>
      </c>
    </row>
    <row r="1537" spans="1:20" ht="43" x14ac:dyDescent="0.5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11">
        <f t="shared" si="140"/>
        <v>42513.666666666672</v>
      </c>
      <c r="T1537" s="10">
        <f t="shared" si="141"/>
        <v>42484.579062500001</v>
      </c>
    </row>
    <row r="1538" spans="1:20" ht="43" x14ac:dyDescent="0.5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5">
        <f t="shared" ref="O1538:O1601" si="144">E1538/D1538</f>
        <v>2.5030841666666666</v>
      </c>
      <c r="P1538" s="6">
        <f t="shared" ref="P1538:P1601" si="145">E1538/L1538</f>
        <v>66.015406593406595</v>
      </c>
      <c r="Q1538" t="str">
        <f t="shared" si="142"/>
        <v>photography</v>
      </c>
      <c r="R1538" t="str">
        <f t="shared" si="143"/>
        <v>photobooks</v>
      </c>
      <c r="S1538" s="11">
        <f t="shared" ref="S1538:S1601" si="146">(((I1538/60)/60)/24)+DATE(1970,1,1)+(-6/24)</f>
        <v>42243.552199074074</v>
      </c>
      <c r="T1538" s="10">
        <f t="shared" ref="T1538:T1601" si="147">(((J1538/60)/60)/24)+DATE(1970,1,1)+(-6/24)</f>
        <v>42213.552199074074</v>
      </c>
    </row>
    <row r="1539" spans="1:20" ht="43" x14ac:dyDescent="0.5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5">
        <f t="shared" si="144"/>
        <v>1.7989999999999999</v>
      </c>
      <c r="P1539" s="6">
        <f t="shared" si="145"/>
        <v>96.375</v>
      </c>
      <c r="Q1539" t="str">
        <f t="shared" ref="Q1539:Q1602" si="148">LEFT(N1539,FIND("/",N1539)-1)</f>
        <v>photography</v>
      </c>
      <c r="R1539" t="str">
        <f t="shared" ref="R1539:R1602" si="149">RIGHT(N1539, LEN(N1539)-FIND("/", N1539))</f>
        <v>photobooks</v>
      </c>
      <c r="S1539" s="11">
        <f t="shared" si="146"/>
        <v>42588.5</v>
      </c>
      <c r="T1539" s="10">
        <f t="shared" si="147"/>
        <v>42552.065127314811</v>
      </c>
    </row>
    <row r="1540" spans="1:20" ht="43" x14ac:dyDescent="0.5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8"/>
        <v>photography</v>
      </c>
      <c r="R1540" t="str">
        <f t="shared" si="149"/>
        <v>photobooks</v>
      </c>
      <c r="S1540" s="11">
        <f t="shared" si="146"/>
        <v>42026.532060185185</v>
      </c>
      <c r="T1540" s="10">
        <f t="shared" si="147"/>
        <v>41981.532060185185</v>
      </c>
    </row>
    <row r="1541" spans="1:20" ht="43" x14ac:dyDescent="0.5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5">
        <f t="shared" si="144"/>
        <v>1.359861</v>
      </c>
      <c r="P1541" s="6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11">
        <f t="shared" si="146"/>
        <v>42738.669201388882</v>
      </c>
      <c r="T1541" s="10">
        <f t="shared" si="147"/>
        <v>42705.669201388882</v>
      </c>
    </row>
    <row r="1542" spans="1:20" ht="43" x14ac:dyDescent="0.5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11">
        <f t="shared" si="146"/>
        <v>41968.802083333328</v>
      </c>
      <c r="T1542" s="10">
        <f t="shared" si="147"/>
        <v>41938.75712962963</v>
      </c>
    </row>
    <row r="1543" spans="1:20" ht="43" x14ac:dyDescent="0.5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5">
        <f t="shared" si="144"/>
        <v>3.3333333333333332E-4</v>
      </c>
      <c r="P1543" s="6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1">
        <f t="shared" si="146"/>
        <v>42004.462245370371</v>
      </c>
      <c r="T1543" s="10">
        <f t="shared" si="147"/>
        <v>41974.462245370371</v>
      </c>
    </row>
    <row r="1544" spans="1:20" ht="43" x14ac:dyDescent="0.5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5">
        <f t="shared" si="144"/>
        <v>0.04</v>
      </c>
      <c r="P1544" s="6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1">
        <f t="shared" si="146"/>
        <v>42185.746527777781</v>
      </c>
      <c r="T1544" s="10">
        <f t="shared" si="147"/>
        <v>42170.746527777781</v>
      </c>
    </row>
    <row r="1545" spans="1:20" ht="43" x14ac:dyDescent="0.5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5">
        <f t="shared" si="144"/>
        <v>4.4444444444444444E-3</v>
      </c>
      <c r="P1545" s="6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1">
        <f t="shared" si="146"/>
        <v>41965.301319444443</v>
      </c>
      <c r="T1545" s="10">
        <f t="shared" si="147"/>
        <v>41935.259652777779</v>
      </c>
    </row>
    <row r="1546" spans="1:20" ht="43" x14ac:dyDescent="0.5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5">
        <f t="shared" si="144"/>
        <v>0</v>
      </c>
      <c r="P1546" s="6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11">
        <f t="shared" si="146"/>
        <v>42094.762499999997</v>
      </c>
      <c r="T1546" s="10">
        <f t="shared" si="147"/>
        <v>42052.801203703704</v>
      </c>
    </row>
    <row r="1547" spans="1:20" ht="43" x14ac:dyDescent="0.5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5">
        <f t="shared" si="144"/>
        <v>3.3333333333333332E-4</v>
      </c>
      <c r="P1547" s="6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1">
        <f t="shared" si="146"/>
        <v>42065.636111111111</v>
      </c>
      <c r="T1547" s="10">
        <f t="shared" si="147"/>
        <v>42031.634652777779</v>
      </c>
    </row>
    <row r="1548" spans="1:20" ht="43" x14ac:dyDescent="0.5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11">
        <f t="shared" si="146"/>
        <v>41898.962951388887</v>
      </c>
      <c r="T1548" s="10">
        <f t="shared" si="147"/>
        <v>41838.962951388887</v>
      </c>
    </row>
    <row r="1549" spans="1:20" ht="43" x14ac:dyDescent="0.5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5">
        <f t="shared" si="144"/>
        <v>0</v>
      </c>
      <c r="P1549" s="6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11">
        <f t="shared" si="146"/>
        <v>42789.176875000005</v>
      </c>
      <c r="T1549" s="10">
        <f t="shared" si="147"/>
        <v>42782.176875000005</v>
      </c>
    </row>
    <row r="1550" spans="1:20" ht="28.7" x14ac:dyDescent="0.5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5">
        <f t="shared" si="144"/>
        <v>8.5714285714285715E-2</v>
      </c>
      <c r="P1550" s="6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1">
        <f t="shared" si="146"/>
        <v>42316.673842592587</v>
      </c>
      <c r="T1550" s="10">
        <f t="shared" si="147"/>
        <v>42286.63217592593</v>
      </c>
    </row>
    <row r="1551" spans="1:20" ht="43" x14ac:dyDescent="0.5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5">
        <f t="shared" si="144"/>
        <v>0.34</v>
      </c>
      <c r="P1551" s="6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11">
        <f t="shared" si="146"/>
        <v>42310.927766203706</v>
      </c>
      <c r="T1551" s="10">
        <f t="shared" si="147"/>
        <v>42280.886099537034</v>
      </c>
    </row>
    <row r="1552" spans="1:20" ht="43" x14ac:dyDescent="0.5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11">
        <f t="shared" si="146"/>
        <v>42502.199467592596</v>
      </c>
      <c r="T1552" s="10">
        <f t="shared" si="147"/>
        <v>42472.199467592596</v>
      </c>
    </row>
    <row r="1553" spans="1:20" ht="43" x14ac:dyDescent="0.5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5">
        <f t="shared" si="144"/>
        <v>0</v>
      </c>
      <c r="P1553" s="6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11">
        <f t="shared" si="146"/>
        <v>42151.574525462958</v>
      </c>
      <c r="T1553" s="10">
        <f t="shared" si="147"/>
        <v>42121.574525462958</v>
      </c>
    </row>
    <row r="1554" spans="1:20" ht="43" x14ac:dyDescent="0.5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5">
        <f t="shared" si="144"/>
        <v>0.49186046511627907</v>
      </c>
      <c r="P1554" s="6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11">
        <f t="shared" si="146"/>
        <v>41912.915972222225</v>
      </c>
      <c r="T1554" s="10">
        <f t="shared" si="147"/>
        <v>41892.438750000001</v>
      </c>
    </row>
    <row r="1555" spans="1:20" ht="43" x14ac:dyDescent="0.5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5">
        <f t="shared" si="144"/>
        <v>0</v>
      </c>
      <c r="P1555" s="6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11">
        <f t="shared" si="146"/>
        <v>42249.032951388886</v>
      </c>
      <c r="T1555" s="10">
        <f t="shared" si="147"/>
        <v>42219.032951388886</v>
      </c>
    </row>
    <row r="1556" spans="1:20" ht="57.35" x14ac:dyDescent="0.5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5">
        <f t="shared" si="144"/>
        <v>0</v>
      </c>
      <c r="P1556" s="6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11">
        <f t="shared" si="146"/>
        <v>42218.002199074079</v>
      </c>
      <c r="T1556" s="10">
        <f t="shared" si="147"/>
        <v>42188.002199074079</v>
      </c>
    </row>
    <row r="1557" spans="1:20" ht="43" x14ac:dyDescent="0.5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5">
        <f t="shared" si="144"/>
        <v>0</v>
      </c>
      <c r="P1557" s="6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11">
        <f t="shared" si="146"/>
        <v>42264.458333333328</v>
      </c>
      <c r="T1557" s="10">
        <f t="shared" si="147"/>
        <v>42241.363796296297</v>
      </c>
    </row>
    <row r="1558" spans="1:20" ht="43" x14ac:dyDescent="0.5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11">
        <f t="shared" si="146"/>
        <v>42554.903055555551</v>
      </c>
      <c r="T1558" s="10">
        <f t="shared" si="147"/>
        <v>42524.903055555551</v>
      </c>
    </row>
    <row r="1559" spans="1:20" ht="43" x14ac:dyDescent="0.5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5">
        <f t="shared" si="144"/>
        <v>0.04</v>
      </c>
      <c r="P1559" s="6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1">
        <f t="shared" si="146"/>
        <v>41902.40315972222</v>
      </c>
      <c r="T1559" s="10">
        <f t="shared" si="147"/>
        <v>41871.40315972222</v>
      </c>
    </row>
    <row r="1560" spans="1:20" ht="28.7" x14ac:dyDescent="0.5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11">
        <f t="shared" si="146"/>
        <v>42244.258333333331</v>
      </c>
      <c r="T1560" s="10">
        <f t="shared" si="147"/>
        <v>42185.147673611107</v>
      </c>
    </row>
    <row r="1561" spans="1:20" ht="28.7" x14ac:dyDescent="0.5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5">
        <f t="shared" si="144"/>
        <v>3.3333333333333335E-3</v>
      </c>
      <c r="P1561" s="6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1">
        <f t="shared" si="146"/>
        <v>42122.80322916666</v>
      </c>
      <c r="T1561" s="10">
        <f t="shared" si="147"/>
        <v>42107.80322916666</v>
      </c>
    </row>
    <row r="1562" spans="1:20" ht="43" x14ac:dyDescent="0.5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5">
        <f t="shared" si="144"/>
        <v>3.7600000000000001E-2</v>
      </c>
      <c r="P1562" s="6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1">
        <f t="shared" si="146"/>
        <v>41955.812418981484</v>
      </c>
      <c r="T1562" s="10">
        <f t="shared" si="147"/>
        <v>41935.770752314813</v>
      </c>
    </row>
    <row r="1563" spans="1:20" ht="43" x14ac:dyDescent="0.5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5">
        <f t="shared" si="144"/>
        <v>6.7000000000000002E-3</v>
      </c>
      <c r="P1563" s="6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1">
        <f t="shared" si="146"/>
        <v>41584.833368055559</v>
      </c>
      <c r="T1563" s="10">
        <f t="shared" si="147"/>
        <v>41554.791701388887</v>
      </c>
    </row>
    <row r="1564" spans="1:20" ht="43" x14ac:dyDescent="0.5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5">
        <f t="shared" si="144"/>
        <v>0</v>
      </c>
      <c r="P1564" s="6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11">
        <f t="shared" si="146"/>
        <v>40148.784722222219</v>
      </c>
      <c r="T1564" s="10">
        <f t="shared" si="147"/>
        <v>40079.316157407404</v>
      </c>
    </row>
    <row r="1565" spans="1:20" ht="43" x14ac:dyDescent="0.5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5">
        <f t="shared" si="144"/>
        <v>1.4166666666666666E-2</v>
      </c>
      <c r="P1565" s="6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1">
        <f t="shared" si="146"/>
        <v>41712.450821759259</v>
      </c>
      <c r="T1565" s="10">
        <f t="shared" si="147"/>
        <v>41652.492488425924</v>
      </c>
    </row>
    <row r="1566" spans="1:20" ht="43" x14ac:dyDescent="0.5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5">
        <f t="shared" si="144"/>
        <v>1E-3</v>
      </c>
      <c r="P1566" s="6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1">
        <f t="shared" si="146"/>
        <v>42152.586805555555</v>
      </c>
      <c r="T1566" s="10">
        <f t="shared" si="147"/>
        <v>42121.117002314815</v>
      </c>
    </row>
    <row r="1567" spans="1:20" ht="43" x14ac:dyDescent="0.5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5">
        <f t="shared" si="144"/>
        <v>2.5000000000000001E-2</v>
      </c>
      <c r="P1567" s="6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1">
        <f t="shared" si="146"/>
        <v>40702.479872685188</v>
      </c>
      <c r="T1567" s="10">
        <f t="shared" si="147"/>
        <v>40672.479872685188</v>
      </c>
    </row>
    <row r="1568" spans="1:20" ht="43" x14ac:dyDescent="0.5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11">
        <f t="shared" si="146"/>
        <v>42578.666666666672</v>
      </c>
      <c r="T1568" s="10">
        <f t="shared" si="147"/>
        <v>42549.666712962964</v>
      </c>
    </row>
    <row r="1569" spans="1:20" ht="43" x14ac:dyDescent="0.5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11">
        <f t="shared" si="146"/>
        <v>41686.75</v>
      </c>
      <c r="T1569" s="10">
        <f t="shared" si="147"/>
        <v>41671.686863425923</v>
      </c>
    </row>
    <row r="1570" spans="1:20" ht="43" x14ac:dyDescent="0.5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5">
        <f t="shared" si="144"/>
        <v>0.13639999999999999</v>
      </c>
      <c r="P1570" s="6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1">
        <f t="shared" si="146"/>
        <v>41996.812326388885</v>
      </c>
      <c r="T1570" s="10">
        <f t="shared" si="147"/>
        <v>41961.812326388885</v>
      </c>
    </row>
    <row r="1571" spans="1:20" x14ac:dyDescent="0.5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5">
        <f t="shared" si="144"/>
        <v>0</v>
      </c>
      <c r="P1571" s="6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11">
        <f t="shared" si="146"/>
        <v>41419.429560185185</v>
      </c>
      <c r="T1571" s="10">
        <f t="shared" si="147"/>
        <v>41389.429560185185</v>
      </c>
    </row>
    <row r="1572" spans="1:20" ht="28.7" x14ac:dyDescent="0.5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11">
        <f t="shared" si="146"/>
        <v>42468.521782407406</v>
      </c>
      <c r="T1572" s="10">
        <f t="shared" si="147"/>
        <v>42438.563449074078</v>
      </c>
    </row>
    <row r="1573" spans="1:20" ht="43" x14ac:dyDescent="0.5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5">
        <f t="shared" si="144"/>
        <v>6.6115702479338841E-3</v>
      </c>
      <c r="P1573" s="6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1">
        <f t="shared" si="146"/>
        <v>42174.519479166673</v>
      </c>
      <c r="T1573" s="10">
        <f t="shared" si="147"/>
        <v>42144.519479166673</v>
      </c>
    </row>
    <row r="1574" spans="1:20" ht="43" x14ac:dyDescent="0.5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5">
        <f t="shared" si="144"/>
        <v>0.05</v>
      </c>
      <c r="P1574" s="6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11">
        <f t="shared" si="146"/>
        <v>42428.749305555553</v>
      </c>
      <c r="T1574" s="10">
        <f t="shared" si="147"/>
        <v>42403.783090277779</v>
      </c>
    </row>
    <row r="1575" spans="1:20" ht="43" x14ac:dyDescent="0.5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11">
        <f t="shared" si="146"/>
        <v>42825.915972222225</v>
      </c>
      <c r="T1575" s="10">
        <f t="shared" si="147"/>
        <v>42785.750023148154</v>
      </c>
    </row>
    <row r="1576" spans="1:20" ht="43" x14ac:dyDescent="0.5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11">
        <f t="shared" si="146"/>
        <v>42052.677418981482</v>
      </c>
      <c r="T1576" s="10">
        <f t="shared" si="147"/>
        <v>42017.677418981482</v>
      </c>
    </row>
    <row r="1577" spans="1:20" ht="43" x14ac:dyDescent="0.5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5">
        <f t="shared" si="144"/>
        <v>0.2291</v>
      </c>
      <c r="P1577" s="6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11">
        <f t="shared" si="146"/>
        <v>41829.274259259262</v>
      </c>
      <c r="T1577" s="10">
        <f t="shared" si="147"/>
        <v>41799.274259259262</v>
      </c>
    </row>
    <row r="1578" spans="1:20" ht="28.7" x14ac:dyDescent="0.5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5">
        <f t="shared" si="144"/>
        <v>0.13</v>
      </c>
      <c r="P1578" s="6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1">
        <f t="shared" si="146"/>
        <v>42185.629259259258</v>
      </c>
      <c r="T1578" s="10">
        <f t="shared" si="147"/>
        <v>42140.629259259258</v>
      </c>
    </row>
    <row r="1579" spans="1:20" ht="43" x14ac:dyDescent="0.5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5">
        <f t="shared" si="144"/>
        <v>5.4999999999999997E-3</v>
      </c>
      <c r="P1579" s="6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1">
        <f t="shared" si="146"/>
        <v>41114.597777777781</v>
      </c>
      <c r="T1579" s="10">
        <f t="shared" si="147"/>
        <v>41054.597777777781</v>
      </c>
    </row>
    <row r="1580" spans="1:20" ht="57.35" x14ac:dyDescent="0.5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5">
        <f t="shared" si="144"/>
        <v>0.10806536636794939</v>
      </c>
      <c r="P1580" s="6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1">
        <f t="shared" si="146"/>
        <v>40422.833333333336</v>
      </c>
      <c r="T1580" s="10">
        <f t="shared" si="147"/>
        <v>40398.815868055557</v>
      </c>
    </row>
    <row r="1581" spans="1:20" ht="28.7" x14ac:dyDescent="0.5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5">
        <f t="shared" si="144"/>
        <v>8.4008400840084006E-3</v>
      </c>
      <c r="P1581" s="6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1">
        <f t="shared" si="146"/>
        <v>41514.746423611112</v>
      </c>
      <c r="T1581" s="10">
        <f t="shared" si="147"/>
        <v>41481.746423611112</v>
      </c>
    </row>
    <row r="1582" spans="1:20" ht="43" x14ac:dyDescent="0.5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5">
        <f t="shared" si="144"/>
        <v>0</v>
      </c>
      <c r="P1582" s="6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11">
        <f t="shared" si="146"/>
        <v>41049.800069444449</v>
      </c>
      <c r="T1582" s="10">
        <f t="shared" si="147"/>
        <v>40989.800069444449</v>
      </c>
    </row>
    <row r="1583" spans="1:20" ht="43" x14ac:dyDescent="0.5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5">
        <f t="shared" si="144"/>
        <v>5.0000000000000001E-3</v>
      </c>
      <c r="P1583" s="6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1">
        <f t="shared" si="146"/>
        <v>42357.198958333334</v>
      </c>
      <c r="T1583" s="10">
        <f t="shared" si="147"/>
        <v>42325.198958333334</v>
      </c>
    </row>
    <row r="1584" spans="1:20" ht="28.7" x14ac:dyDescent="0.5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5">
        <f t="shared" si="144"/>
        <v>9.2999999999999999E-2</v>
      </c>
      <c r="P1584" s="6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1">
        <f t="shared" si="146"/>
        <v>42303.638888888891</v>
      </c>
      <c r="T1584" s="10">
        <f t="shared" si="147"/>
        <v>42246.539965277778</v>
      </c>
    </row>
    <row r="1585" spans="1:20" ht="43" x14ac:dyDescent="0.5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5">
        <f t="shared" si="144"/>
        <v>7.5000000000000002E-4</v>
      </c>
      <c r="P1585" s="6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1">
        <f t="shared" si="146"/>
        <v>41907.654988425929</v>
      </c>
      <c r="T1585" s="10">
        <f t="shared" si="147"/>
        <v>41877.654988425929</v>
      </c>
    </row>
    <row r="1586" spans="1:20" ht="43" x14ac:dyDescent="0.5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5">
        <f t="shared" si="144"/>
        <v>0</v>
      </c>
      <c r="P1586" s="6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11">
        <f t="shared" si="146"/>
        <v>41789.399317129632</v>
      </c>
      <c r="T1586" s="10">
        <f t="shared" si="147"/>
        <v>41779.399317129632</v>
      </c>
    </row>
    <row r="1587" spans="1:20" ht="43" x14ac:dyDescent="0.5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5">
        <f t="shared" si="144"/>
        <v>0.79</v>
      </c>
      <c r="P1587" s="6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11">
        <f t="shared" si="146"/>
        <v>42729.208333333328</v>
      </c>
      <c r="T1587" s="10">
        <f t="shared" si="147"/>
        <v>42707.645462962959</v>
      </c>
    </row>
    <row r="1588" spans="1:20" ht="28.7" x14ac:dyDescent="0.5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5">
        <f t="shared" si="144"/>
        <v>0</v>
      </c>
      <c r="P1588" s="6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11">
        <f t="shared" si="146"/>
        <v>42098.812754629631</v>
      </c>
      <c r="T1588" s="10">
        <f t="shared" si="147"/>
        <v>42068.854421296302</v>
      </c>
    </row>
    <row r="1589" spans="1:20" ht="43" x14ac:dyDescent="0.5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5">
        <f t="shared" si="144"/>
        <v>1.3333333333333334E-4</v>
      </c>
      <c r="P1589" s="6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1">
        <f t="shared" si="146"/>
        <v>41986.700983796298</v>
      </c>
      <c r="T1589" s="10">
        <f t="shared" si="147"/>
        <v>41956.700983796298</v>
      </c>
    </row>
    <row r="1590" spans="1:20" ht="28.7" x14ac:dyDescent="0.5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5">
        <f t="shared" si="144"/>
        <v>0</v>
      </c>
      <c r="P1590" s="6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11">
        <f t="shared" si="146"/>
        <v>42035.591666666667</v>
      </c>
      <c r="T1590" s="10">
        <f t="shared" si="147"/>
        <v>42004.99998842593</v>
      </c>
    </row>
    <row r="1591" spans="1:20" ht="43" x14ac:dyDescent="0.5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5">
        <f t="shared" si="144"/>
        <v>0</v>
      </c>
      <c r="P1591" s="6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11">
        <f t="shared" si="146"/>
        <v>42286.734791666662</v>
      </c>
      <c r="T1591" s="10">
        <f t="shared" si="147"/>
        <v>42256.734791666662</v>
      </c>
    </row>
    <row r="1592" spans="1:20" x14ac:dyDescent="0.5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5">
        <f t="shared" si="144"/>
        <v>1.7000000000000001E-2</v>
      </c>
      <c r="P1592" s="6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1">
        <f t="shared" si="146"/>
        <v>42270.607222222221</v>
      </c>
      <c r="T1592" s="10">
        <f t="shared" si="147"/>
        <v>42240.607222222221</v>
      </c>
    </row>
    <row r="1593" spans="1:20" ht="43" x14ac:dyDescent="0.5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11">
        <f t="shared" si="146"/>
        <v>42463.43450231482</v>
      </c>
      <c r="T1593" s="10">
        <f t="shared" si="147"/>
        <v>42433.476168981477</v>
      </c>
    </row>
    <row r="1594" spans="1:20" ht="28.7" x14ac:dyDescent="0.5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5">
        <f t="shared" si="144"/>
        <v>0</v>
      </c>
      <c r="P1594" s="6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11">
        <f t="shared" si="146"/>
        <v>42090.781076388885</v>
      </c>
      <c r="T1594" s="10">
        <f t="shared" si="147"/>
        <v>42045.822743055556</v>
      </c>
    </row>
    <row r="1595" spans="1:20" ht="28.7" x14ac:dyDescent="0.5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5">
        <f t="shared" si="144"/>
        <v>1.3636363636363637E-4</v>
      </c>
      <c r="P1595" s="6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1">
        <f t="shared" si="146"/>
        <v>42063.595543981486</v>
      </c>
      <c r="T1595" s="10">
        <f t="shared" si="147"/>
        <v>42033.595543981486</v>
      </c>
    </row>
    <row r="1596" spans="1:20" ht="28.7" x14ac:dyDescent="0.5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5">
        <f t="shared" si="144"/>
        <v>0.20499999999999999</v>
      </c>
      <c r="P1596" s="6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1">
        <f t="shared" si="146"/>
        <v>42505.431249999994</v>
      </c>
      <c r="T1596" s="10">
        <f t="shared" si="147"/>
        <v>42445.462754629625</v>
      </c>
    </row>
    <row r="1597" spans="1:20" ht="43" x14ac:dyDescent="0.5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5">
        <f t="shared" si="144"/>
        <v>2.8E-3</v>
      </c>
      <c r="P1597" s="6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1">
        <f t="shared" si="146"/>
        <v>41808.592361111114</v>
      </c>
      <c r="T1597" s="10">
        <f t="shared" si="147"/>
        <v>41779.800092592595</v>
      </c>
    </row>
    <row r="1598" spans="1:20" ht="43" x14ac:dyDescent="0.5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5">
        <f t="shared" si="144"/>
        <v>2.3076923076923078E-2</v>
      </c>
      <c r="P1598" s="6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1">
        <f t="shared" si="146"/>
        <v>41986.221863425926</v>
      </c>
      <c r="T1598" s="10">
        <f t="shared" si="147"/>
        <v>41941.180196759262</v>
      </c>
    </row>
    <row r="1599" spans="1:20" ht="43" x14ac:dyDescent="0.5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5">
        <f t="shared" si="144"/>
        <v>0</v>
      </c>
      <c r="P1599" s="6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11">
        <f t="shared" si="146"/>
        <v>42633.104131944448</v>
      </c>
      <c r="T1599" s="10">
        <f t="shared" si="147"/>
        <v>42603.104131944448</v>
      </c>
    </row>
    <row r="1600" spans="1:20" ht="43" x14ac:dyDescent="0.5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5">
        <f t="shared" si="144"/>
        <v>1.25E-3</v>
      </c>
      <c r="P1600" s="6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1">
        <f t="shared" si="146"/>
        <v>42211.417337962965</v>
      </c>
      <c r="T1600" s="10">
        <f t="shared" si="147"/>
        <v>42151.417337962965</v>
      </c>
    </row>
    <row r="1601" spans="1:20" ht="43" x14ac:dyDescent="0.5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5">
        <f t="shared" si="144"/>
        <v>0</v>
      </c>
      <c r="P1601" s="6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11">
        <f t="shared" si="146"/>
        <v>42468.247407407413</v>
      </c>
      <c r="T1601" s="10">
        <f t="shared" si="147"/>
        <v>42438.28907407407</v>
      </c>
    </row>
    <row r="1602" spans="1:20" ht="43" x14ac:dyDescent="0.5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5">
        <f t="shared" ref="O1602:O1665" si="150">E1602/D1602</f>
        <v>7.3400000000000007E-2</v>
      </c>
      <c r="P1602" s="6">
        <f t="shared" ref="P1602:P1665" si="151">E1602/L1602</f>
        <v>40.777777777777779</v>
      </c>
      <c r="Q1602" t="str">
        <f t="shared" si="148"/>
        <v>photography</v>
      </c>
      <c r="R1602" t="str">
        <f t="shared" si="149"/>
        <v>places</v>
      </c>
      <c r="S1602" s="11">
        <f t="shared" ref="S1602:S1665" si="152">(((I1602/60)/60)/24)+DATE(1970,1,1)+(-6/24)</f>
        <v>41834.96597222222</v>
      </c>
      <c r="T1602" s="10">
        <f t="shared" ref="T1602:T1665" si="153">(((J1602/60)/60)/24)+DATE(1970,1,1)+(-6/24)</f>
        <v>41790.807314814818</v>
      </c>
    </row>
    <row r="1603" spans="1:20" ht="43" x14ac:dyDescent="0.5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5">
        <f t="shared" si="150"/>
        <v>1.082492</v>
      </c>
      <c r="P1603" s="6">
        <f t="shared" si="151"/>
        <v>48.325535714285714</v>
      </c>
      <c r="Q1603" t="str">
        <f t="shared" ref="Q1603:Q1666" si="154">LEFT(N1603,FIND("/",N1603)-1)</f>
        <v>music</v>
      </c>
      <c r="R1603" t="str">
        <f t="shared" ref="R1603:R1666" si="155">RIGHT(N1603, LEN(N1603)-FIND("/", N1603))</f>
        <v>rock</v>
      </c>
      <c r="S1603" s="11">
        <f t="shared" si="152"/>
        <v>40667.842974537038</v>
      </c>
      <c r="T1603" s="10">
        <f t="shared" si="153"/>
        <v>40637.842974537038</v>
      </c>
    </row>
    <row r="1604" spans="1:20" ht="43" x14ac:dyDescent="0.5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5">
        <f t="shared" si="150"/>
        <v>1.0016666666666667</v>
      </c>
      <c r="P1604" s="6">
        <f t="shared" si="151"/>
        <v>46.953125</v>
      </c>
      <c r="Q1604" t="str">
        <f t="shared" si="154"/>
        <v>music</v>
      </c>
      <c r="R1604" t="str">
        <f t="shared" si="155"/>
        <v>rock</v>
      </c>
      <c r="S1604" s="11">
        <f t="shared" si="152"/>
        <v>40830.708333333336</v>
      </c>
      <c r="T1604" s="10">
        <f t="shared" si="153"/>
        <v>40788.047650462962</v>
      </c>
    </row>
    <row r="1605" spans="1:20" ht="28.7" x14ac:dyDescent="0.5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11">
        <f t="shared" si="152"/>
        <v>40935.919664351852</v>
      </c>
      <c r="T1605" s="10">
        <f t="shared" si="153"/>
        <v>40875.919664351852</v>
      </c>
    </row>
    <row r="1606" spans="1:20" ht="43" x14ac:dyDescent="0.5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11">
        <f t="shared" si="152"/>
        <v>40985.55364583333</v>
      </c>
      <c r="T1606" s="10">
        <f t="shared" si="153"/>
        <v>40945.595312500001</v>
      </c>
    </row>
    <row r="1607" spans="1:20" ht="43" x14ac:dyDescent="0.5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11">
        <f t="shared" si="152"/>
        <v>40756.041666666664</v>
      </c>
      <c r="T1607" s="10">
        <f t="shared" si="153"/>
        <v>40746.762881944444</v>
      </c>
    </row>
    <row r="1608" spans="1:20" ht="43" x14ac:dyDescent="0.5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5">
        <f t="shared" si="150"/>
        <v>1.01004125</v>
      </c>
      <c r="P1608" s="6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11">
        <f t="shared" si="152"/>
        <v>40625.819884259261</v>
      </c>
      <c r="T1608" s="10">
        <f t="shared" si="153"/>
        <v>40535.861550925925</v>
      </c>
    </row>
    <row r="1609" spans="1:20" ht="43" x14ac:dyDescent="0.5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11">
        <f t="shared" si="152"/>
        <v>41074.55846064815</v>
      </c>
      <c r="T1609" s="10">
        <f t="shared" si="153"/>
        <v>41053.55846064815</v>
      </c>
    </row>
    <row r="1610" spans="1:20" ht="28.7" x14ac:dyDescent="0.5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5">
        <f t="shared" si="150"/>
        <v>1.0125</v>
      </c>
      <c r="P1610" s="6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11">
        <f t="shared" si="152"/>
        <v>41639.976388888892</v>
      </c>
      <c r="T1610" s="10">
        <f t="shared" si="153"/>
        <v>41607.58085648148</v>
      </c>
    </row>
    <row r="1611" spans="1:20" ht="43" x14ac:dyDescent="0.5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5">
        <f t="shared" si="150"/>
        <v>1.1833333333333333</v>
      </c>
      <c r="P1611" s="6">
        <f t="shared" si="151"/>
        <v>443.75</v>
      </c>
      <c r="Q1611" t="str">
        <f t="shared" si="154"/>
        <v>music</v>
      </c>
      <c r="R1611" t="str">
        <f t="shared" si="155"/>
        <v>rock</v>
      </c>
      <c r="S1611" s="11">
        <f t="shared" si="152"/>
        <v>40849.083333333336</v>
      </c>
      <c r="T1611" s="10">
        <f t="shared" si="153"/>
        <v>40795.751261574071</v>
      </c>
    </row>
    <row r="1612" spans="1:20" ht="28.7" x14ac:dyDescent="0.5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11">
        <f t="shared" si="152"/>
        <v>41258.674884259257</v>
      </c>
      <c r="T1612" s="10">
        <f t="shared" si="153"/>
        <v>41228.674884259257</v>
      </c>
    </row>
    <row r="1613" spans="1:20" x14ac:dyDescent="0.5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5">
        <f t="shared" si="150"/>
        <v>1.25125</v>
      </c>
      <c r="P1613" s="6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11">
        <f t="shared" si="152"/>
        <v>41429.75037037037</v>
      </c>
      <c r="T1613" s="10">
        <f t="shared" si="153"/>
        <v>41408.75037037037</v>
      </c>
    </row>
    <row r="1614" spans="1:20" ht="28.7" x14ac:dyDescent="0.5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5">
        <f t="shared" si="150"/>
        <v>1.1000000000000001</v>
      </c>
      <c r="P1614" s="6">
        <f t="shared" si="151"/>
        <v>50</v>
      </c>
      <c r="Q1614" t="str">
        <f t="shared" si="154"/>
        <v>music</v>
      </c>
      <c r="R1614" t="str">
        <f t="shared" si="155"/>
        <v>rock</v>
      </c>
      <c r="S1614" s="11">
        <f t="shared" si="152"/>
        <v>41276.624814814815</v>
      </c>
      <c r="T1614" s="10">
        <f t="shared" si="153"/>
        <v>41246.624814814815</v>
      </c>
    </row>
    <row r="1615" spans="1:20" ht="43" x14ac:dyDescent="0.5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5">
        <f t="shared" si="150"/>
        <v>1.0149999999999999</v>
      </c>
      <c r="P1615" s="6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11">
        <f t="shared" si="152"/>
        <v>41111.819467592592</v>
      </c>
      <c r="T1615" s="10">
        <f t="shared" si="153"/>
        <v>41081.819467592592</v>
      </c>
    </row>
    <row r="1616" spans="1:20" ht="43" x14ac:dyDescent="0.5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11">
        <f t="shared" si="152"/>
        <v>41854.458333333336</v>
      </c>
      <c r="T1616" s="10">
        <f t="shared" si="153"/>
        <v>41794.731122685182</v>
      </c>
    </row>
    <row r="1617" spans="1:20" ht="43" x14ac:dyDescent="0.5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11">
        <f t="shared" si="152"/>
        <v>40889.842546296299</v>
      </c>
      <c r="T1617" s="10">
        <f t="shared" si="153"/>
        <v>40844.800879629627</v>
      </c>
    </row>
    <row r="1618" spans="1:20" ht="43" x14ac:dyDescent="0.5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5">
        <f t="shared" si="150"/>
        <v>1.042</v>
      </c>
      <c r="P1618" s="6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11">
        <f t="shared" si="152"/>
        <v>41235.666666666664</v>
      </c>
      <c r="T1618" s="10">
        <f t="shared" si="153"/>
        <v>41194.465520833335</v>
      </c>
    </row>
    <row r="1619" spans="1:20" ht="28.7" x14ac:dyDescent="0.5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11">
        <f t="shared" si="152"/>
        <v>41579.541666666664</v>
      </c>
      <c r="T1619" s="10">
        <f t="shared" si="153"/>
        <v>41546.414212962962</v>
      </c>
    </row>
    <row r="1620" spans="1:20" ht="28.7" x14ac:dyDescent="0.5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11">
        <f t="shared" si="152"/>
        <v>41341.404340277775</v>
      </c>
      <c r="T1620" s="10">
        <f t="shared" si="153"/>
        <v>41301.404340277775</v>
      </c>
    </row>
    <row r="1621" spans="1:20" ht="43" x14ac:dyDescent="0.5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11">
        <f t="shared" si="152"/>
        <v>41896.93618055556</v>
      </c>
      <c r="T1621" s="10">
        <f t="shared" si="153"/>
        <v>41875.93618055556</v>
      </c>
    </row>
    <row r="1622" spans="1:20" ht="28.7" x14ac:dyDescent="0.5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11">
        <f t="shared" si="152"/>
        <v>41328.089583333334</v>
      </c>
      <c r="T1622" s="10">
        <f t="shared" si="153"/>
        <v>41321.089583333334</v>
      </c>
    </row>
    <row r="1623" spans="1:20" ht="43" x14ac:dyDescent="0.5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5">
        <f t="shared" si="150"/>
        <v>1.212</v>
      </c>
      <c r="P1623" s="6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11">
        <f t="shared" si="152"/>
        <v>41056.915972222225</v>
      </c>
      <c r="T1623" s="10">
        <f t="shared" si="153"/>
        <v>41003.35665509259</v>
      </c>
    </row>
    <row r="1624" spans="1:20" ht="43" x14ac:dyDescent="0.5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11">
        <f t="shared" si="152"/>
        <v>41990.082638888889</v>
      </c>
      <c r="T1624" s="10">
        <f t="shared" si="153"/>
        <v>41950.04483796296</v>
      </c>
    </row>
    <row r="1625" spans="1:20" ht="43" x14ac:dyDescent="0.5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11">
        <f t="shared" si="152"/>
        <v>41513.438530092593</v>
      </c>
      <c r="T1625" s="10">
        <f t="shared" si="153"/>
        <v>41453.438530092593</v>
      </c>
    </row>
    <row r="1626" spans="1:20" ht="28.7" x14ac:dyDescent="0.5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5">
        <f t="shared" si="150"/>
        <v>1.18</v>
      </c>
      <c r="P1626" s="6">
        <f t="shared" si="151"/>
        <v>47.2</v>
      </c>
      <c r="Q1626" t="str">
        <f t="shared" si="154"/>
        <v>music</v>
      </c>
      <c r="R1626" t="str">
        <f t="shared" si="155"/>
        <v>rock</v>
      </c>
      <c r="S1626" s="11">
        <f t="shared" si="152"/>
        <v>41283.117303240739</v>
      </c>
      <c r="T1626" s="10">
        <f t="shared" si="153"/>
        <v>41243.117303240739</v>
      </c>
    </row>
    <row r="1627" spans="1:20" ht="43" x14ac:dyDescent="0.5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11">
        <f t="shared" si="152"/>
        <v>41163.449687500004</v>
      </c>
      <c r="T1627" s="10">
        <f t="shared" si="153"/>
        <v>41135.449687500004</v>
      </c>
    </row>
    <row r="1628" spans="1:20" ht="43" x14ac:dyDescent="0.5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11">
        <f t="shared" si="152"/>
        <v>41609.639664351853</v>
      </c>
      <c r="T1628" s="10">
        <f t="shared" si="153"/>
        <v>41579.597997685189</v>
      </c>
    </row>
    <row r="1629" spans="1:20" ht="43" x14ac:dyDescent="0.5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5">
        <f t="shared" si="150"/>
        <v>1.17</v>
      </c>
      <c r="P1629" s="6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11">
        <f t="shared" si="152"/>
        <v>41238.957638888889</v>
      </c>
      <c r="T1629" s="10">
        <f t="shared" si="153"/>
        <v>41205.457048611112</v>
      </c>
    </row>
    <row r="1630" spans="1:20" ht="28.7" x14ac:dyDescent="0.5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5">
        <f t="shared" si="150"/>
        <v>1.00925</v>
      </c>
      <c r="P1630" s="6">
        <f t="shared" si="151"/>
        <v>45.875</v>
      </c>
      <c r="Q1630" t="str">
        <f t="shared" si="154"/>
        <v>music</v>
      </c>
      <c r="R1630" t="str">
        <f t="shared" si="155"/>
        <v>rock</v>
      </c>
      <c r="S1630" s="11">
        <f t="shared" si="152"/>
        <v>41807.487060185187</v>
      </c>
      <c r="T1630" s="10">
        <f t="shared" si="153"/>
        <v>41774.487060185187</v>
      </c>
    </row>
    <row r="1631" spans="1:20" ht="28.7" x14ac:dyDescent="0.5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11">
        <f t="shared" si="152"/>
        <v>41690.617280092592</v>
      </c>
      <c r="T1631" s="10">
        <f t="shared" si="153"/>
        <v>41645.617280092592</v>
      </c>
    </row>
    <row r="1632" spans="1:20" ht="43" x14ac:dyDescent="0.5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11">
        <f t="shared" si="152"/>
        <v>40970.040972222225</v>
      </c>
      <c r="T1632" s="10">
        <f t="shared" si="153"/>
        <v>40939.587673611109</v>
      </c>
    </row>
    <row r="1633" spans="1:20" ht="43" x14ac:dyDescent="0.5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11">
        <f t="shared" si="152"/>
        <v>41194.609502314815</v>
      </c>
      <c r="T1633" s="10">
        <f t="shared" si="153"/>
        <v>41164.609502314815</v>
      </c>
    </row>
    <row r="1634" spans="1:20" ht="43" x14ac:dyDescent="0.5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11">
        <f t="shared" si="152"/>
        <v>40810.090902777774</v>
      </c>
      <c r="T1634" s="10">
        <f t="shared" si="153"/>
        <v>40750.090902777774</v>
      </c>
    </row>
    <row r="1635" spans="1:20" ht="43" x14ac:dyDescent="0.5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5">
        <f t="shared" si="150"/>
        <v>1</v>
      </c>
      <c r="P1635" s="6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11">
        <f t="shared" si="152"/>
        <v>40923.958333333336</v>
      </c>
      <c r="T1635" s="10">
        <f t="shared" si="153"/>
        <v>40896.633750000001</v>
      </c>
    </row>
    <row r="1636" spans="1:20" ht="28.7" x14ac:dyDescent="0.5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5">
        <f t="shared" si="150"/>
        <v>1.0049999999999999</v>
      </c>
      <c r="P1636" s="6">
        <f t="shared" si="151"/>
        <v>62.8125</v>
      </c>
      <c r="Q1636" t="str">
        <f t="shared" si="154"/>
        <v>music</v>
      </c>
      <c r="R1636" t="str">
        <f t="shared" si="155"/>
        <v>rock</v>
      </c>
      <c r="S1636" s="11">
        <f t="shared" si="152"/>
        <v>40695.999305555553</v>
      </c>
      <c r="T1636" s="10">
        <f t="shared" si="153"/>
        <v>40657.939826388887</v>
      </c>
    </row>
    <row r="1637" spans="1:20" ht="43" x14ac:dyDescent="0.5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11">
        <f t="shared" si="152"/>
        <v>42562.618761574078</v>
      </c>
      <c r="T1637" s="10">
        <f t="shared" si="153"/>
        <v>42502.618761574078</v>
      </c>
    </row>
    <row r="1638" spans="1:20" ht="43" x14ac:dyDescent="0.5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5">
        <f t="shared" si="150"/>
        <v>1.0355555555555556</v>
      </c>
      <c r="P1638" s="6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11">
        <f t="shared" si="152"/>
        <v>40705.916666666664</v>
      </c>
      <c r="T1638" s="10">
        <f t="shared" si="153"/>
        <v>40662.83666666667</v>
      </c>
    </row>
    <row r="1639" spans="1:20" ht="43" x14ac:dyDescent="0.5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5">
        <f t="shared" si="150"/>
        <v>1.038</v>
      </c>
      <c r="P1639" s="6">
        <f t="shared" si="151"/>
        <v>34.6</v>
      </c>
      <c r="Q1639" t="str">
        <f t="shared" si="154"/>
        <v>music</v>
      </c>
      <c r="R1639" t="str">
        <f t="shared" si="155"/>
        <v>rock</v>
      </c>
      <c r="S1639" s="11">
        <f t="shared" si="152"/>
        <v>40178.73541666667</v>
      </c>
      <c r="T1639" s="10">
        <f t="shared" si="153"/>
        <v>40122.501620370371</v>
      </c>
    </row>
    <row r="1640" spans="1:20" ht="28.7" x14ac:dyDescent="0.5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5">
        <f t="shared" si="150"/>
        <v>1.05</v>
      </c>
      <c r="P1640" s="6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11">
        <f t="shared" si="152"/>
        <v>41333.642361111109</v>
      </c>
      <c r="T1640" s="10">
        <f t="shared" si="153"/>
        <v>41288.43712962963</v>
      </c>
    </row>
    <row r="1641" spans="1:20" ht="43" x14ac:dyDescent="0.5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5">
        <f t="shared" si="150"/>
        <v>1</v>
      </c>
      <c r="P1641" s="6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11">
        <f t="shared" si="152"/>
        <v>40971.402372685188</v>
      </c>
      <c r="T1641" s="10">
        <f t="shared" si="153"/>
        <v>40941.402372685188</v>
      </c>
    </row>
    <row r="1642" spans="1:20" ht="43" x14ac:dyDescent="0.5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11">
        <f t="shared" si="152"/>
        <v>40392.832638888889</v>
      </c>
      <c r="T1642" s="10">
        <f t="shared" si="153"/>
        <v>40378.98096064815</v>
      </c>
    </row>
    <row r="1643" spans="1:20" ht="28.7" x14ac:dyDescent="0.5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5">
        <f t="shared" si="150"/>
        <v>1.014</v>
      </c>
      <c r="P1643" s="6">
        <f t="shared" si="151"/>
        <v>97.5</v>
      </c>
      <c r="Q1643" t="str">
        <f t="shared" si="154"/>
        <v>music</v>
      </c>
      <c r="R1643" t="str">
        <f t="shared" si="155"/>
        <v>pop</v>
      </c>
      <c r="S1643" s="11">
        <f t="shared" si="152"/>
        <v>41992.346574074079</v>
      </c>
      <c r="T1643" s="10">
        <f t="shared" si="153"/>
        <v>41962.346574074079</v>
      </c>
    </row>
    <row r="1644" spans="1:20" ht="43" x14ac:dyDescent="0.5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5">
        <f t="shared" si="150"/>
        <v>1</v>
      </c>
      <c r="P1644" s="6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11">
        <f t="shared" si="152"/>
        <v>40707.774618055555</v>
      </c>
      <c r="T1644" s="10">
        <f t="shared" si="153"/>
        <v>40687.774618055555</v>
      </c>
    </row>
    <row r="1645" spans="1:20" ht="28.7" x14ac:dyDescent="0.5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11">
        <f t="shared" si="152"/>
        <v>41176.574212962965</v>
      </c>
      <c r="T1645" s="10">
        <f t="shared" si="153"/>
        <v>41146.574212962965</v>
      </c>
    </row>
    <row r="1646" spans="1:20" ht="43" x14ac:dyDescent="0.5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5">
        <f t="shared" si="150"/>
        <v>1.095</v>
      </c>
      <c r="P1646" s="6">
        <f t="shared" si="151"/>
        <v>85.546875</v>
      </c>
      <c r="Q1646" t="str">
        <f t="shared" si="154"/>
        <v>music</v>
      </c>
      <c r="R1646" t="str">
        <f t="shared" si="155"/>
        <v>pop</v>
      </c>
      <c r="S1646" s="11">
        <f t="shared" si="152"/>
        <v>41234.851388888892</v>
      </c>
      <c r="T1646" s="10">
        <f t="shared" si="153"/>
        <v>41174.80972222222</v>
      </c>
    </row>
    <row r="1647" spans="1:20" ht="43" x14ac:dyDescent="0.5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5">
        <f t="shared" si="150"/>
        <v>1.1080000000000001</v>
      </c>
      <c r="P1647" s="6">
        <f t="shared" si="151"/>
        <v>554</v>
      </c>
      <c r="Q1647" t="str">
        <f t="shared" si="154"/>
        <v>music</v>
      </c>
      <c r="R1647" t="str">
        <f t="shared" si="155"/>
        <v>pop</v>
      </c>
      <c r="S1647" s="11">
        <f t="shared" si="152"/>
        <v>41535.367361111108</v>
      </c>
      <c r="T1647" s="10">
        <f t="shared" si="153"/>
        <v>41521.367361111108</v>
      </c>
    </row>
    <row r="1648" spans="1:20" ht="43" x14ac:dyDescent="0.5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11">
        <f t="shared" si="152"/>
        <v>41865.507638888892</v>
      </c>
      <c r="T1648" s="10">
        <f t="shared" si="153"/>
        <v>41833.200266203705</v>
      </c>
    </row>
    <row r="1649" spans="1:20" ht="43" x14ac:dyDescent="0.5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11">
        <f t="shared" si="152"/>
        <v>41069.159456018519</v>
      </c>
      <c r="T1649" s="10">
        <f t="shared" si="153"/>
        <v>41039.159456018519</v>
      </c>
    </row>
    <row r="1650" spans="1:20" ht="43" x14ac:dyDescent="0.5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11">
        <f t="shared" si="152"/>
        <v>40622.412986111114</v>
      </c>
      <c r="T1650" s="10">
        <f t="shared" si="153"/>
        <v>40592.454652777778</v>
      </c>
    </row>
    <row r="1651" spans="1:20" ht="43" x14ac:dyDescent="0.5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11">
        <f t="shared" si="152"/>
        <v>41782.434664351851</v>
      </c>
      <c r="T1651" s="10">
        <f t="shared" si="153"/>
        <v>41737.434664351851</v>
      </c>
    </row>
    <row r="1652" spans="1:20" ht="28.7" x14ac:dyDescent="0.5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5">
        <f t="shared" si="150"/>
        <v>1.4155</v>
      </c>
      <c r="P1652" s="6">
        <f t="shared" si="151"/>
        <v>88.46875</v>
      </c>
      <c r="Q1652" t="str">
        <f t="shared" si="154"/>
        <v>music</v>
      </c>
      <c r="R1652" t="str">
        <f t="shared" si="155"/>
        <v>pop</v>
      </c>
      <c r="S1652" s="11">
        <f t="shared" si="152"/>
        <v>41556.185613425929</v>
      </c>
      <c r="T1652" s="10">
        <f t="shared" si="153"/>
        <v>41526.185613425929</v>
      </c>
    </row>
    <row r="1653" spans="1:20" ht="43" x14ac:dyDescent="0.5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5">
        <f t="shared" si="150"/>
        <v>1.0075000000000001</v>
      </c>
      <c r="P1653" s="6">
        <f t="shared" si="151"/>
        <v>100.75</v>
      </c>
      <c r="Q1653" t="str">
        <f t="shared" si="154"/>
        <v>music</v>
      </c>
      <c r="R1653" t="str">
        <f t="shared" si="155"/>
        <v>pop</v>
      </c>
      <c r="S1653" s="11">
        <f t="shared" si="152"/>
        <v>40659.040972222225</v>
      </c>
      <c r="T1653" s="10">
        <f t="shared" si="153"/>
        <v>40625.650694444441</v>
      </c>
    </row>
    <row r="1654" spans="1:20" ht="43" x14ac:dyDescent="0.5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11">
        <f t="shared" si="152"/>
        <v>41602.284641203703</v>
      </c>
      <c r="T1654" s="10">
        <f t="shared" si="153"/>
        <v>41572.242974537039</v>
      </c>
    </row>
    <row r="1655" spans="1:20" ht="43" x14ac:dyDescent="0.5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11">
        <f t="shared" si="152"/>
        <v>40657.584444444445</v>
      </c>
      <c r="T1655" s="10">
        <f t="shared" si="153"/>
        <v>40626.584444444445</v>
      </c>
    </row>
    <row r="1656" spans="1:20" ht="43" x14ac:dyDescent="0.5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5">
        <f t="shared" si="150"/>
        <v>1.199090909090909</v>
      </c>
      <c r="P1656" s="6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11">
        <f t="shared" si="152"/>
        <v>41017.640740740739</v>
      </c>
      <c r="T1656" s="10">
        <f t="shared" si="153"/>
        <v>40987.640740740739</v>
      </c>
    </row>
    <row r="1657" spans="1:20" ht="28.7" x14ac:dyDescent="0.5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11">
        <f t="shared" si="152"/>
        <v>41004.500231481477</v>
      </c>
      <c r="T1657" s="10">
        <f t="shared" si="153"/>
        <v>40974.541898148149</v>
      </c>
    </row>
    <row r="1658" spans="1:20" ht="57.35" x14ac:dyDescent="0.5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11">
        <f t="shared" si="152"/>
        <v>41256.678842592592</v>
      </c>
      <c r="T1658" s="10">
        <f t="shared" si="153"/>
        <v>41226.678842592592</v>
      </c>
    </row>
    <row r="1659" spans="1:20" ht="43" x14ac:dyDescent="0.5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11">
        <f t="shared" si="152"/>
        <v>41053.532037037039</v>
      </c>
      <c r="T1659" s="10">
        <f t="shared" si="153"/>
        <v>41023.532037037039</v>
      </c>
    </row>
    <row r="1660" spans="1:20" ht="43" x14ac:dyDescent="0.5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11">
        <f t="shared" si="152"/>
        <v>41261.347222222219</v>
      </c>
      <c r="T1660" s="10">
        <f t="shared" si="153"/>
        <v>41222.97184027778</v>
      </c>
    </row>
    <row r="1661" spans="1:20" ht="43" x14ac:dyDescent="0.5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11">
        <f t="shared" si="152"/>
        <v>41625.25</v>
      </c>
      <c r="T1661" s="10">
        <f t="shared" si="153"/>
        <v>41596.663437499999</v>
      </c>
    </row>
    <row r="1662" spans="1:20" ht="43" x14ac:dyDescent="0.5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5">
        <f t="shared" si="150"/>
        <v>12.5375</v>
      </c>
      <c r="P1662" s="6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11">
        <f t="shared" si="152"/>
        <v>42490.665972222225</v>
      </c>
      <c r="T1662" s="10">
        <f t="shared" si="153"/>
        <v>42459.443865740745</v>
      </c>
    </row>
    <row r="1663" spans="1:20" ht="57.35" x14ac:dyDescent="0.5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11">
        <f t="shared" si="152"/>
        <v>42386.625</v>
      </c>
      <c r="T1663" s="10">
        <f t="shared" si="153"/>
        <v>42343.748043981483</v>
      </c>
    </row>
    <row r="1664" spans="1:20" ht="43" x14ac:dyDescent="0.5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5">
        <f t="shared" si="150"/>
        <v>1.026375</v>
      </c>
      <c r="P1664" s="6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11">
        <f t="shared" si="152"/>
        <v>40907.99</v>
      </c>
      <c r="T1664" s="10">
        <f t="shared" si="153"/>
        <v>40847.948333333334</v>
      </c>
    </row>
    <row r="1665" spans="1:20" ht="28.7" x14ac:dyDescent="0.5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5">
        <f t="shared" si="150"/>
        <v>1.08</v>
      </c>
      <c r="P1665" s="6">
        <f t="shared" si="151"/>
        <v>33.75</v>
      </c>
      <c r="Q1665" t="str">
        <f t="shared" si="154"/>
        <v>music</v>
      </c>
      <c r="R1665" t="str">
        <f t="shared" si="155"/>
        <v>pop</v>
      </c>
      <c r="S1665" s="11">
        <f t="shared" si="152"/>
        <v>42035.77207175926</v>
      </c>
      <c r="T1665" s="10">
        <f t="shared" si="153"/>
        <v>42005.77207175926</v>
      </c>
    </row>
    <row r="1666" spans="1:20" ht="43" x14ac:dyDescent="0.5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5">
        <f t="shared" ref="O1666:O1729" si="156">E1666/D1666</f>
        <v>1.2240879999999998</v>
      </c>
      <c r="P1666" s="6">
        <f t="shared" ref="P1666:P1729" si="157">E1666/L1666</f>
        <v>34.384494382022467</v>
      </c>
      <c r="Q1666" t="str">
        <f t="shared" si="154"/>
        <v>music</v>
      </c>
      <c r="R1666" t="str">
        <f t="shared" si="155"/>
        <v>pop</v>
      </c>
      <c r="S1666" s="11">
        <f t="shared" ref="S1666:S1729" si="158">(((I1666/60)/60)/24)+DATE(1970,1,1)+(-6/24)</f>
        <v>40983.915972222225</v>
      </c>
      <c r="T1666" s="10">
        <f t="shared" ref="T1666:T1729" si="159">(((J1666/60)/60)/24)+DATE(1970,1,1)+(-6/24)</f>
        <v>40939.511782407404</v>
      </c>
    </row>
    <row r="1667" spans="1:20" ht="43" x14ac:dyDescent="0.5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5">
        <f t="shared" si="156"/>
        <v>1.1945714285714286</v>
      </c>
      <c r="P1667" s="6">
        <f t="shared" si="157"/>
        <v>44.956989247311824</v>
      </c>
      <c r="Q1667" t="str">
        <f t="shared" ref="Q1667:Q1730" si="160">LEFT(N1667,FIND("/",N1667)-1)</f>
        <v>music</v>
      </c>
      <c r="R1667" t="str">
        <f t="shared" ref="R1667:R1730" si="161">RIGHT(N1667, LEN(N1667)-FIND("/", N1667))</f>
        <v>pop</v>
      </c>
      <c r="S1667" s="11">
        <f t="shared" si="158"/>
        <v>40595.875</v>
      </c>
      <c r="T1667" s="10">
        <f t="shared" si="159"/>
        <v>40564.399456018517</v>
      </c>
    </row>
    <row r="1668" spans="1:20" ht="43" x14ac:dyDescent="0.5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5">
        <f t="shared" si="156"/>
        <v>1.6088</v>
      </c>
      <c r="P1668" s="6">
        <f t="shared" si="157"/>
        <v>41.04081632653061</v>
      </c>
      <c r="Q1668" t="str">
        <f t="shared" si="160"/>
        <v>music</v>
      </c>
      <c r="R1668" t="str">
        <f t="shared" si="161"/>
        <v>pop</v>
      </c>
      <c r="S1668" s="11">
        <f t="shared" si="158"/>
        <v>41360.961493055554</v>
      </c>
      <c r="T1668" s="10">
        <f t="shared" si="159"/>
        <v>41331.003159722226</v>
      </c>
    </row>
    <row r="1669" spans="1:20" ht="43" x14ac:dyDescent="0.5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5">
        <f t="shared" si="156"/>
        <v>1.2685294117647059</v>
      </c>
      <c r="P1669" s="6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11">
        <f t="shared" si="158"/>
        <v>41709.040972222225</v>
      </c>
      <c r="T1669" s="10">
        <f t="shared" si="159"/>
        <v>41681.8205787037</v>
      </c>
    </row>
    <row r="1670" spans="1:20" ht="43" x14ac:dyDescent="0.5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5">
        <f t="shared" si="156"/>
        <v>1.026375</v>
      </c>
      <c r="P1670" s="6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11">
        <f t="shared" si="158"/>
        <v>40874.941423611112</v>
      </c>
      <c r="T1670" s="10">
        <f t="shared" si="159"/>
        <v>40844.89975694444</v>
      </c>
    </row>
    <row r="1671" spans="1:20" ht="43" x14ac:dyDescent="0.5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5">
        <f t="shared" si="156"/>
        <v>1.3975</v>
      </c>
      <c r="P1671" s="6">
        <f t="shared" si="157"/>
        <v>53.75</v>
      </c>
      <c r="Q1671" t="str">
        <f t="shared" si="160"/>
        <v>music</v>
      </c>
      <c r="R1671" t="str">
        <f t="shared" si="161"/>
        <v>pop</v>
      </c>
      <c r="S1671" s="11">
        <f t="shared" si="158"/>
        <v>42521.635138888887</v>
      </c>
      <c r="T1671" s="10">
        <f t="shared" si="159"/>
        <v>42461.635138888887</v>
      </c>
    </row>
    <row r="1672" spans="1:20" ht="57.35" x14ac:dyDescent="0.5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5">
        <f t="shared" si="156"/>
        <v>1.026</v>
      </c>
      <c r="P1672" s="6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11">
        <f t="shared" si="158"/>
        <v>40363.916666666664</v>
      </c>
      <c r="T1672" s="10">
        <f t="shared" si="159"/>
        <v>40313.680543981485</v>
      </c>
    </row>
    <row r="1673" spans="1:20" ht="28.7" x14ac:dyDescent="0.5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5">
        <f t="shared" si="156"/>
        <v>1.0067349999999999</v>
      </c>
      <c r="P1673" s="6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11">
        <f t="shared" si="158"/>
        <v>42583.29414351852</v>
      </c>
      <c r="T1673" s="10">
        <f t="shared" si="159"/>
        <v>42553.29414351852</v>
      </c>
    </row>
    <row r="1674" spans="1:20" ht="28.7" x14ac:dyDescent="0.5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5">
        <f t="shared" si="156"/>
        <v>1.1294117647058823</v>
      </c>
      <c r="P1674" s="6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11">
        <f t="shared" si="158"/>
        <v>41064.406597222223</v>
      </c>
      <c r="T1674" s="10">
        <f t="shared" si="159"/>
        <v>41034.406597222223</v>
      </c>
    </row>
    <row r="1675" spans="1:20" ht="43" x14ac:dyDescent="0.5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5">
        <f t="shared" si="156"/>
        <v>1.2809523809523808</v>
      </c>
      <c r="P1675" s="6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11">
        <f t="shared" si="158"/>
        <v>42069.628379629634</v>
      </c>
      <c r="T1675" s="10">
        <f t="shared" si="159"/>
        <v>42039.628379629634</v>
      </c>
    </row>
    <row r="1676" spans="1:20" ht="43" x14ac:dyDescent="0.5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5">
        <f t="shared" si="156"/>
        <v>2.0169999999999999</v>
      </c>
      <c r="P1676" s="6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11">
        <f t="shared" si="158"/>
        <v>42600.040972222225</v>
      </c>
      <c r="T1676" s="10">
        <f t="shared" si="159"/>
        <v>42569.355393518519</v>
      </c>
    </row>
    <row r="1677" spans="1:20" ht="28.7" x14ac:dyDescent="0.5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5">
        <f t="shared" si="156"/>
        <v>1.37416</v>
      </c>
      <c r="P1677" s="6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11">
        <f t="shared" si="158"/>
        <v>40832.668749999997</v>
      </c>
      <c r="T1677" s="10">
        <f t="shared" si="159"/>
        <v>40802.483101851853</v>
      </c>
    </row>
    <row r="1678" spans="1:20" ht="28.7" x14ac:dyDescent="0.5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5">
        <f t="shared" si="156"/>
        <v>1.1533333333333333</v>
      </c>
      <c r="P1678" s="6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11">
        <f t="shared" si="158"/>
        <v>41019.915972222225</v>
      </c>
      <c r="T1678" s="10">
        <f t="shared" si="159"/>
        <v>40973.47623842593</v>
      </c>
    </row>
    <row r="1679" spans="1:20" ht="43" x14ac:dyDescent="0.5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5">
        <f t="shared" si="156"/>
        <v>1.1166666666666667</v>
      </c>
      <c r="P1679" s="6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11">
        <f t="shared" si="158"/>
        <v>42475.999305555553</v>
      </c>
      <c r="T1679" s="10">
        <f t="shared" si="159"/>
        <v>42416.157129629632</v>
      </c>
    </row>
    <row r="1680" spans="1:20" ht="43" x14ac:dyDescent="0.5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5">
        <f t="shared" si="156"/>
        <v>1.1839999999999999</v>
      </c>
      <c r="P1680" s="6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11">
        <f t="shared" si="158"/>
        <v>41676.604988425926</v>
      </c>
      <c r="T1680" s="10">
        <f t="shared" si="159"/>
        <v>41662.604988425926</v>
      </c>
    </row>
    <row r="1681" spans="1:20" ht="57.35" x14ac:dyDescent="0.5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5">
        <f t="shared" si="156"/>
        <v>1.75</v>
      </c>
      <c r="P1681" s="6">
        <f t="shared" si="157"/>
        <v>62.5</v>
      </c>
      <c r="Q1681" t="str">
        <f t="shared" si="160"/>
        <v>music</v>
      </c>
      <c r="R1681" t="str">
        <f t="shared" si="161"/>
        <v>pop</v>
      </c>
      <c r="S1681" s="11">
        <f t="shared" si="158"/>
        <v>40745.818807870368</v>
      </c>
      <c r="T1681" s="10">
        <f t="shared" si="159"/>
        <v>40722.818807870368</v>
      </c>
    </row>
    <row r="1682" spans="1:20" ht="28.7" x14ac:dyDescent="0.5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5">
        <f t="shared" si="156"/>
        <v>1.175</v>
      </c>
      <c r="P1682" s="6">
        <f t="shared" si="157"/>
        <v>47</v>
      </c>
      <c r="Q1682" t="str">
        <f t="shared" si="160"/>
        <v>music</v>
      </c>
      <c r="R1682" t="str">
        <f t="shared" si="161"/>
        <v>pop</v>
      </c>
      <c r="S1682" s="11">
        <f t="shared" si="158"/>
        <v>41832.507719907408</v>
      </c>
      <c r="T1682" s="10">
        <f t="shared" si="159"/>
        <v>41802.507719907408</v>
      </c>
    </row>
    <row r="1683" spans="1:20" ht="43" x14ac:dyDescent="0.5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5">
        <f t="shared" si="156"/>
        <v>1.0142212307692309</v>
      </c>
      <c r="P1683" s="6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11">
        <f t="shared" si="158"/>
        <v>42822.833333333328</v>
      </c>
      <c r="T1683" s="10">
        <f t="shared" si="159"/>
        <v>42773.871342592596</v>
      </c>
    </row>
    <row r="1684" spans="1:20" ht="28.7" x14ac:dyDescent="0.5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5">
        <f t="shared" si="156"/>
        <v>0</v>
      </c>
      <c r="P1684" s="6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11">
        <f t="shared" si="158"/>
        <v>42838.921990740739</v>
      </c>
      <c r="T1684" s="10">
        <f t="shared" si="159"/>
        <v>42778.96365740741</v>
      </c>
    </row>
    <row r="1685" spans="1:20" ht="43" x14ac:dyDescent="0.5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5">
        <f t="shared" si="156"/>
        <v>0.21714285714285714</v>
      </c>
      <c r="P1685" s="6">
        <f t="shared" si="157"/>
        <v>76</v>
      </c>
      <c r="Q1685" t="str">
        <f t="shared" si="160"/>
        <v>music</v>
      </c>
      <c r="R1685" t="str">
        <f t="shared" si="161"/>
        <v>faith</v>
      </c>
      <c r="S1685" s="11">
        <f t="shared" si="158"/>
        <v>42832.531689814816</v>
      </c>
      <c r="T1685" s="10">
        <f t="shared" si="159"/>
        <v>42808.531689814816</v>
      </c>
    </row>
    <row r="1686" spans="1:20" ht="28.7" x14ac:dyDescent="0.5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5">
        <f t="shared" si="156"/>
        <v>1.0912500000000001</v>
      </c>
      <c r="P1686" s="6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11">
        <f t="shared" si="158"/>
        <v>42811.523622685185</v>
      </c>
      <c r="T1686" s="10">
        <f t="shared" si="159"/>
        <v>42783.565289351856</v>
      </c>
    </row>
    <row r="1687" spans="1:20" ht="43" x14ac:dyDescent="0.5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5">
        <f t="shared" si="156"/>
        <v>1.0285714285714285</v>
      </c>
      <c r="P1687" s="6">
        <f t="shared" si="157"/>
        <v>24</v>
      </c>
      <c r="Q1687" t="str">
        <f t="shared" si="160"/>
        <v>music</v>
      </c>
      <c r="R1687" t="str">
        <f t="shared" si="161"/>
        <v>faith</v>
      </c>
      <c r="S1687" s="11">
        <f t="shared" si="158"/>
        <v>42817.958599537036</v>
      </c>
      <c r="T1687" s="10">
        <f t="shared" si="159"/>
        <v>42788.0002662037</v>
      </c>
    </row>
    <row r="1688" spans="1:20" ht="43" x14ac:dyDescent="0.5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5">
        <f t="shared" si="156"/>
        <v>3.5999999999999999E-3</v>
      </c>
      <c r="P1688" s="6">
        <f t="shared" si="157"/>
        <v>18</v>
      </c>
      <c r="Q1688" t="str">
        <f t="shared" si="160"/>
        <v>music</v>
      </c>
      <c r="R1688" t="str">
        <f t="shared" si="161"/>
        <v>faith</v>
      </c>
      <c r="S1688" s="11">
        <f t="shared" si="158"/>
        <v>42852.552303240736</v>
      </c>
      <c r="T1688" s="10">
        <f t="shared" si="159"/>
        <v>42792.593969907408</v>
      </c>
    </row>
    <row r="1689" spans="1:20" ht="43" x14ac:dyDescent="0.5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5">
        <f t="shared" si="156"/>
        <v>0.3125</v>
      </c>
      <c r="P1689" s="6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11">
        <f t="shared" si="158"/>
        <v>42835.59375</v>
      </c>
      <c r="T1689" s="10">
        <f t="shared" si="159"/>
        <v>42801.796817129631</v>
      </c>
    </row>
    <row r="1690" spans="1:20" ht="57.35" x14ac:dyDescent="0.5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5">
        <f t="shared" si="156"/>
        <v>0.443</v>
      </c>
      <c r="P1690" s="6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11">
        <f t="shared" si="158"/>
        <v>42834.242986111116</v>
      </c>
      <c r="T1690" s="10">
        <f t="shared" si="159"/>
        <v>42804.284652777773</v>
      </c>
    </row>
    <row r="1691" spans="1:20" x14ac:dyDescent="0.5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5">
        <f t="shared" si="156"/>
        <v>1</v>
      </c>
      <c r="P1691" s="6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11">
        <f t="shared" si="158"/>
        <v>42810.650810185187</v>
      </c>
      <c r="T1691" s="10">
        <f t="shared" si="159"/>
        <v>42780.692476851851</v>
      </c>
    </row>
    <row r="1692" spans="1:20" ht="43" x14ac:dyDescent="0.5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5">
        <f t="shared" si="156"/>
        <v>0.254</v>
      </c>
      <c r="P1692" s="6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11">
        <f t="shared" si="158"/>
        <v>42831.139374999999</v>
      </c>
      <c r="T1692" s="10">
        <f t="shared" si="159"/>
        <v>42801.18104166667</v>
      </c>
    </row>
    <row r="1693" spans="1:20" ht="43" x14ac:dyDescent="0.5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11">
        <f t="shared" si="158"/>
        <v>42827.791666666672</v>
      </c>
      <c r="T1693" s="10">
        <f t="shared" si="159"/>
        <v>42795.451481481476</v>
      </c>
    </row>
    <row r="1694" spans="1:20" ht="43" x14ac:dyDescent="0.5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11">
        <f t="shared" si="158"/>
        <v>42820.749305555553</v>
      </c>
      <c r="T1694" s="10">
        <f t="shared" si="159"/>
        <v>42787.901238425926</v>
      </c>
    </row>
    <row r="1695" spans="1:20" ht="43" x14ac:dyDescent="0.5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5">
        <f t="shared" si="156"/>
        <v>9.3333333333333338E-2</v>
      </c>
      <c r="P1695" s="6">
        <f t="shared" si="157"/>
        <v>35</v>
      </c>
      <c r="Q1695" t="str">
        <f t="shared" si="160"/>
        <v>music</v>
      </c>
      <c r="R1695" t="str">
        <f t="shared" si="161"/>
        <v>faith</v>
      </c>
      <c r="S1695" s="11">
        <f t="shared" si="158"/>
        <v>42834.583333333328</v>
      </c>
      <c r="T1695" s="10">
        <f t="shared" si="159"/>
        <v>42803.670277777783</v>
      </c>
    </row>
    <row r="1696" spans="1:20" ht="43" x14ac:dyDescent="0.5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5">
        <f t="shared" si="156"/>
        <v>5.0000000000000001E-4</v>
      </c>
      <c r="P1696" s="6">
        <f t="shared" si="157"/>
        <v>5</v>
      </c>
      <c r="Q1696" t="str">
        <f t="shared" si="160"/>
        <v>music</v>
      </c>
      <c r="R1696" t="str">
        <f t="shared" si="161"/>
        <v>faith</v>
      </c>
      <c r="S1696" s="11">
        <f t="shared" si="158"/>
        <v>42820.941666666666</v>
      </c>
      <c r="T1696" s="10">
        <f t="shared" si="159"/>
        <v>42791.419837962967</v>
      </c>
    </row>
    <row r="1697" spans="1:20" ht="57.35" x14ac:dyDescent="0.5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11">
        <f t="shared" si="158"/>
        <v>42834.791666666672</v>
      </c>
      <c r="T1697" s="10">
        <f t="shared" si="159"/>
        <v>42800.781412037039</v>
      </c>
    </row>
    <row r="1698" spans="1:20" ht="43" x14ac:dyDescent="0.5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5">
        <f t="shared" si="156"/>
        <v>0</v>
      </c>
      <c r="P1698" s="6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11">
        <f t="shared" si="158"/>
        <v>42825.777905092589</v>
      </c>
      <c r="T1698" s="10">
        <f t="shared" si="159"/>
        <v>42795.819571759261</v>
      </c>
    </row>
    <row r="1699" spans="1:20" ht="43" x14ac:dyDescent="0.5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11">
        <f t="shared" si="158"/>
        <v>42834.741296296299</v>
      </c>
      <c r="T1699" s="10">
        <f t="shared" si="159"/>
        <v>42804.782962962956</v>
      </c>
    </row>
    <row r="1700" spans="1:20" ht="71.7" x14ac:dyDescent="0.5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5">
        <f t="shared" si="156"/>
        <v>0</v>
      </c>
      <c r="P1700" s="6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11">
        <f t="shared" si="158"/>
        <v>42819.897916666669</v>
      </c>
      <c r="T1700" s="10">
        <f t="shared" si="159"/>
        <v>42795.957870370374</v>
      </c>
    </row>
    <row r="1701" spans="1:20" ht="43" x14ac:dyDescent="0.5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5">
        <f t="shared" si="156"/>
        <v>4.2311459353574929E-2</v>
      </c>
      <c r="P1701" s="6">
        <f t="shared" si="157"/>
        <v>54</v>
      </c>
      <c r="Q1701" t="str">
        <f t="shared" si="160"/>
        <v>music</v>
      </c>
      <c r="R1701" t="str">
        <f t="shared" si="161"/>
        <v>faith</v>
      </c>
      <c r="S1701" s="11">
        <f t="shared" si="158"/>
        <v>42836.613946759258</v>
      </c>
      <c r="T1701" s="10">
        <f t="shared" si="159"/>
        <v>42806.613946759258</v>
      </c>
    </row>
    <row r="1702" spans="1:20" ht="43" x14ac:dyDescent="0.5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5">
        <f t="shared" si="156"/>
        <v>0.2606</v>
      </c>
      <c r="P1702" s="6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11">
        <f t="shared" si="158"/>
        <v>42825.916666666672</v>
      </c>
      <c r="T1702" s="10">
        <f t="shared" si="159"/>
        <v>42795.821643518517</v>
      </c>
    </row>
    <row r="1703" spans="1:20" ht="43" x14ac:dyDescent="0.5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5">
        <f t="shared" si="156"/>
        <v>1.9801980198019802E-3</v>
      </c>
      <c r="P1703" s="6">
        <f t="shared" si="157"/>
        <v>5</v>
      </c>
      <c r="Q1703" t="str">
        <f t="shared" si="160"/>
        <v>music</v>
      </c>
      <c r="R1703" t="str">
        <f t="shared" si="161"/>
        <v>faith</v>
      </c>
      <c r="S1703" s="11">
        <f t="shared" si="158"/>
        <v>42019.414409722223</v>
      </c>
      <c r="T1703" s="10">
        <f t="shared" si="159"/>
        <v>41989.414409722223</v>
      </c>
    </row>
    <row r="1704" spans="1:20" x14ac:dyDescent="0.5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5">
        <f t="shared" si="156"/>
        <v>6.0606060606060605E-5</v>
      </c>
      <c r="P1704" s="6">
        <f t="shared" si="157"/>
        <v>1</v>
      </c>
      <c r="Q1704" t="str">
        <f t="shared" si="160"/>
        <v>music</v>
      </c>
      <c r="R1704" t="str">
        <f t="shared" si="161"/>
        <v>faith</v>
      </c>
      <c r="S1704" s="11">
        <f t="shared" si="158"/>
        <v>42093.578125</v>
      </c>
      <c r="T1704" s="10">
        <f t="shared" si="159"/>
        <v>42063.619791666672</v>
      </c>
    </row>
    <row r="1705" spans="1:20" ht="43" x14ac:dyDescent="0.5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5">
        <f t="shared" si="156"/>
        <v>1.0200000000000001E-2</v>
      </c>
      <c r="P1705" s="6">
        <f t="shared" si="157"/>
        <v>25.5</v>
      </c>
      <c r="Q1705" t="str">
        <f t="shared" si="160"/>
        <v>music</v>
      </c>
      <c r="R1705" t="str">
        <f t="shared" si="161"/>
        <v>faith</v>
      </c>
      <c r="S1705" s="11">
        <f t="shared" si="158"/>
        <v>42247.031678240746</v>
      </c>
      <c r="T1705" s="10">
        <f t="shared" si="159"/>
        <v>42187.031678240746</v>
      </c>
    </row>
    <row r="1706" spans="1:20" ht="28.7" x14ac:dyDescent="0.5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11">
        <f t="shared" si="158"/>
        <v>42050.889733796299</v>
      </c>
      <c r="T1706" s="10">
        <f t="shared" si="159"/>
        <v>42020.889733796299</v>
      </c>
    </row>
    <row r="1707" spans="1:20" ht="43" x14ac:dyDescent="0.5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5">
        <f t="shared" si="156"/>
        <v>0</v>
      </c>
      <c r="P1707" s="6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11">
        <f t="shared" si="158"/>
        <v>42256.416666666672</v>
      </c>
      <c r="T1707" s="10">
        <f t="shared" si="159"/>
        <v>42244.766736111109</v>
      </c>
    </row>
    <row r="1708" spans="1:20" ht="43" x14ac:dyDescent="0.5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5">
        <f t="shared" si="156"/>
        <v>0</v>
      </c>
      <c r="P1708" s="6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11">
        <f t="shared" si="158"/>
        <v>42239.056388888886</v>
      </c>
      <c r="T1708" s="10">
        <f t="shared" si="159"/>
        <v>42179.056388888886</v>
      </c>
    </row>
    <row r="1709" spans="1:20" ht="43" x14ac:dyDescent="0.5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5">
        <f t="shared" si="156"/>
        <v>9.74E-2</v>
      </c>
      <c r="P1709" s="6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11">
        <f t="shared" si="158"/>
        <v>42457.429340277777</v>
      </c>
      <c r="T1709" s="10">
        <f t="shared" si="159"/>
        <v>42427.471006944441</v>
      </c>
    </row>
    <row r="1710" spans="1:20" ht="43" x14ac:dyDescent="0.5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5">
        <f t="shared" si="156"/>
        <v>0</v>
      </c>
      <c r="P1710" s="6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11">
        <f t="shared" si="158"/>
        <v>42491.616967592592</v>
      </c>
      <c r="T1710" s="10">
        <f t="shared" si="159"/>
        <v>42451.616967592592</v>
      </c>
    </row>
    <row r="1711" spans="1:20" ht="43" x14ac:dyDescent="0.5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5">
        <f t="shared" si="156"/>
        <v>4.8571428571428571E-2</v>
      </c>
      <c r="P1711" s="6">
        <f t="shared" si="157"/>
        <v>21.25</v>
      </c>
      <c r="Q1711" t="str">
        <f t="shared" si="160"/>
        <v>music</v>
      </c>
      <c r="R1711" t="str">
        <f t="shared" si="161"/>
        <v>faith</v>
      </c>
      <c r="S1711" s="11">
        <f t="shared" si="158"/>
        <v>41882.568749999999</v>
      </c>
      <c r="T1711" s="10">
        <f t="shared" si="159"/>
        <v>41841.31381944444</v>
      </c>
    </row>
    <row r="1712" spans="1:20" ht="28.7" x14ac:dyDescent="0.5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5">
        <f t="shared" si="156"/>
        <v>6.7999999999999996E-3</v>
      </c>
      <c r="P1712" s="6">
        <f t="shared" si="157"/>
        <v>34</v>
      </c>
      <c r="Q1712" t="str">
        <f t="shared" si="160"/>
        <v>music</v>
      </c>
      <c r="R1712" t="str">
        <f t="shared" si="161"/>
        <v>faith</v>
      </c>
      <c r="S1712" s="11">
        <f t="shared" si="158"/>
        <v>42387.291666666672</v>
      </c>
      <c r="T1712" s="10">
        <f t="shared" si="159"/>
        <v>42341.34129629629</v>
      </c>
    </row>
    <row r="1713" spans="1:20" ht="43" x14ac:dyDescent="0.5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5">
        <f t="shared" si="156"/>
        <v>0.105</v>
      </c>
      <c r="P1713" s="6">
        <f t="shared" si="157"/>
        <v>525</v>
      </c>
      <c r="Q1713" t="str">
        <f t="shared" si="160"/>
        <v>music</v>
      </c>
      <c r="R1713" t="str">
        <f t="shared" si="161"/>
        <v>faith</v>
      </c>
      <c r="S1713" s="11">
        <f t="shared" si="158"/>
        <v>41883.396226851852</v>
      </c>
      <c r="T1713" s="10">
        <f t="shared" si="159"/>
        <v>41852.396226851852</v>
      </c>
    </row>
    <row r="1714" spans="1:20" ht="43" x14ac:dyDescent="0.5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5">
        <f t="shared" si="156"/>
        <v>0</v>
      </c>
      <c r="P1714" s="6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11">
        <f t="shared" si="158"/>
        <v>42185.663807870369</v>
      </c>
      <c r="T1714" s="10">
        <f t="shared" si="159"/>
        <v>42125.663807870369</v>
      </c>
    </row>
    <row r="1715" spans="1:20" ht="57.35" x14ac:dyDescent="0.5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5">
        <f t="shared" si="156"/>
        <v>1.6666666666666666E-2</v>
      </c>
      <c r="P1715" s="6">
        <f t="shared" si="157"/>
        <v>50</v>
      </c>
      <c r="Q1715" t="str">
        <f t="shared" si="160"/>
        <v>music</v>
      </c>
      <c r="R1715" t="str">
        <f t="shared" si="161"/>
        <v>faith</v>
      </c>
      <c r="S1715" s="11">
        <f t="shared" si="158"/>
        <v>41917.551064814819</v>
      </c>
      <c r="T1715" s="10">
        <f t="shared" si="159"/>
        <v>41887.551064814819</v>
      </c>
    </row>
    <row r="1716" spans="1:20" ht="43" x14ac:dyDescent="0.5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5">
        <f t="shared" si="156"/>
        <v>7.868E-2</v>
      </c>
      <c r="P1716" s="6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11">
        <f t="shared" si="158"/>
        <v>42125.668530092589</v>
      </c>
      <c r="T1716" s="10">
        <f t="shared" si="159"/>
        <v>42095.668530092589</v>
      </c>
    </row>
    <row r="1717" spans="1:20" ht="43" x14ac:dyDescent="0.5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5">
        <f t="shared" si="156"/>
        <v>2.2000000000000001E-3</v>
      </c>
      <c r="P1717" s="6">
        <f t="shared" si="157"/>
        <v>5.5</v>
      </c>
      <c r="Q1717" t="str">
        <f t="shared" si="160"/>
        <v>music</v>
      </c>
      <c r="R1717" t="str">
        <f t="shared" si="161"/>
        <v>faith</v>
      </c>
      <c r="S1717" s="11">
        <f t="shared" si="158"/>
        <v>42093.890277777777</v>
      </c>
      <c r="T1717" s="10">
        <f t="shared" si="159"/>
        <v>42063.967418981483</v>
      </c>
    </row>
    <row r="1718" spans="1:20" ht="43" x14ac:dyDescent="0.5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5">
        <f t="shared" si="156"/>
        <v>7.4999999999999997E-2</v>
      </c>
      <c r="P1718" s="6">
        <f t="shared" si="157"/>
        <v>50</v>
      </c>
      <c r="Q1718" t="str">
        <f t="shared" si="160"/>
        <v>music</v>
      </c>
      <c r="R1718" t="str">
        <f t="shared" si="161"/>
        <v>faith</v>
      </c>
      <c r="S1718" s="11">
        <f t="shared" si="158"/>
        <v>42713.369201388887</v>
      </c>
      <c r="T1718" s="10">
        <f t="shared" si="159"/>
        <v>42673.327534722222</v>
      </c>
    </row>
    <row r="1719" spans="1:20" ht="43" x14ac:dyDescent="0.5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11">
        <f t="shared" si="158"/>
        <v>42480.916666666672</v>
      </c>
      <c r="T1719" s="10">
        <f t="shared" si="159"/>
        <v>42460.73192129629</v>
      </c>
    </row>
    <row r="1720" spans="1:20" x14ac:dyDescent="0.5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5">
        <f t="shared" si="156"/>
        <v>2.142857142857143E-3</v>
      </c>
      <c r="P1720" s="6">
        <f t="shared" si="157"/>
        <v>37.5</v>
      </c>
      <c r="Q1720" t="str">
        <f t="shared" si="160"/>
        <v>music</v>
      </c>
      <c r="R1720" t="str">
        <f t="shared" si="161"/>
        <v>faith</v>
      </c>
      <c r="S1720" s="11">
        <f t="shared" si="158"/>
        <v>42503.957638888889</v>
      </c>
      <c r="T1720" s="10">
        <f t="shared" si="159"/>
        <v>42460.360520833332</v>
      </c>
    </row>
    <row r="1721" spans="1:20" ht="43" x14ac:dyDescent="0.5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11">
        <f t="shared" si="158"/>
        <v>41899.284618055557</v>
      </c>
      <c r="T1721" s="10">
        <f t="shared" si="159"/>
        <v>41869.284618055557</v>
      </c>
    </row>
    <row r="1722" spans="1:20" ht="43" x14ac:dyDescent="0.5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5">
        <f t="shared" si="156"/>
        <v>5.6250000000000001E-2</v>
      </c>
      <c r="P1722" s="6">
        <f t="shared" si="157"/>
        <v>28.125</v>
      </c>
      <c r="Q1722" t="str">
        <f t="shared" si="160"/>
        <v>music</v>
      </c>
      <c r="R1722" t="str">
        <f t="shared" si="161"/>
        <v>faith</v>
      </c>
      <c r="S1722" s="11">
        <f t="shared" si="158"/>
        <v>41952.574895833335</v>
      </c>
      <c r="T1722" s="10">
        <f t="shared" si="159"/>
        <v>41922.533229166671</v>
      </c>
    </row>
    <row r="1723" spans="1:20" ht="43" x14ac:dyDescent="0.5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5">
        <f t="shared" si="156"/>
        <v>0</v>
      </c>
      <c r="P1723" s="6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11">
        <f t="shared" si="158"/>
        <v>42349.211377314816</v>
      </c>
      <c r="T1723" s="10">
        <f t="shared" si="159"/>
        <v>42319.211377314816</v>
      </c>
    </row>
    <row r="1724" spans="1:20" ht="43" x14ac:dyDescent="0.5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5">
        <f t="shared" si="156"/>
        <v>3.4722222222222224E-4</v>
      </c>
      <c r="P1724" s="6">
        <f t="shared" si="157"/>
        <v>1</v>
      </c>
      <c r="Q1724" t="str">
        <f t="shared" si="160"/>
        <v>music</v>
      </c>
      <c r="R1724" t="str">
        <f t="shared" si="161"/>
        <v>faith</v>
      </c>
      <c r="S1724" s="11">
        <f t="shared" si="158"/>
        <v>42462.756944444445</v>
      </c>
      <c r="T1724" s="10">
        <f t="shared" si="159"/>
        <v>42425.710983796293</v>
      </c>
    </row>
    <row r="1725" spans="1:20" ht="43" x14ac:dyDescent="0.5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11">
        <f t="shared" si="158"/>
        <v>42186</v>
      </c>
      <c r="T1725" s="10">
        <f t="shared" si="159"/>
        <v>42129.57540509259</v>
      </c>
    </row>
    <row r="1726" spans="1:20" ht="43" x14ac:dyDescent="0.5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5">
        <f t="shared" si="156"/>
        <v>5.8333333333333336E-3</v>
      </c>
      <c r="P1726" s="6">
        <f t="shared" si="157"/>
        <v>8.75</v>
      </c>
      <c r="Q1726" t="str">
        <f t="shared" si="160"/>
        <v>music</v>
      </c>
      <c r="R1726" t="str">
        <f t="shared" si="161"/>
        <v>faith</v>
      </c>
      <c r="S1726" s="11">
        <f t="shared" si="158"/>
        <v>41942.682430555556</v>
      </c>
      <c r="T1726" s="10">
        <f t="shared" si="159"/>
        <v>41912.682430555556</v>
      </c>
    </row>
    <row r="1727" spans="1:20" ht="43" x14ac:dyDescent="0.5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11">
        <f t="shared" si="158"/>
        <v>41875.718159722222</v>
      </c>
      <c r="T1727" s="10">
        <f t="shared" si="159"/>
        <v>41845.718159722222</v>
      </c>
    </row>
    <row r="1728" spans="1:20" ht="28.7" x14ac:dyDescent="0.5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5">
        <f t="shared" si="156"/>
        <v>0.33784615384615385</v>
      </c>
      <c r="P1728" s="6">
        <f t="shared" si="157"/>
        <v>137.25</v>
      </c>
      <c r="Q1728" t="str">
        <f t="shared" si="160"/>
        <v>music</v>
      </c>
      <c r="R1728" t="str">
        <f t="shared" si="161"/>
        <v>faith</v>
      </c>
      <c r="S1728" s="11">
        <f t="shared" si="158"/>
        <v>41817.669722222221</v>
      </c>
      <c r="T1728" s="10">
        <f t="shared" si="159"/>
        <v>41788.669722222221</v>
      </c>
    </row>
    <row r="1729" spans="1:20" ht="43" x14ac:dyDescent="0.5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5">
        <f t="shared" si="156"/>
        <v>3.3333333333333332E-4</v>
      </c>
      <c r="P1729" s="6">
        <f t="shared" si="157"/>
        <v>1</v>
      </c>
      <c r="Q1729" t="str">
        <f t="shared" si="160"/>
        <v>music</v>
      </c>
      <c r="R1729" t="str">
        <f t="shared" si="161"/>
        <v>faith</v>
      </c>
      <c r="S1729" s="11">
        <f t="shared" si="158"/>
        <v>42099.208333333328</v>
      </c>
      <c r="T1729" s="10">
        <f t="shared" si="159"/>
        <v>42044.677974537044</v>
      </c>
    </row>
    <row r="1730" spans="1:20" ht="43" x14ac:dyDescent="0.5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5">
        <f t="shared" ref="O1730:O1793" si="162">E1730/D1730</f>
        <v>0.68400000000000005</v>
      </c>
      <c r="P1730" s="6">
        <f t="shared" ref="P1730:P1793" si="163">E1730/L1730</f>
        <v>122.14285714285714</v>
      </c>
      <c r="Q1730" t="str">
        <f t="shared" si="160"/>
        <v>music</v>
      </c>
      <c r="R1730" t="str">
        <f t="shared" si="161"/>
        <v>faith</v>
      </c>
      <c r="S1730" s="11">
        <f t="shared" ref="S1730:S1793" si="164">(((I1730/60)/60)/24)+DATE(1970,1,1)+(-6/24)</f>
        <v>42298.375856481478</v>
      </c>
      <c r="T1730" s="10">
        <f t="shared" ref="T1730:T1793" si="165">(((J1730/60)/60)/24)+DATE(1970,1,1)+(-6/24)</f>
        <v>42268.375856481478</v>
      </c>
    </row>
    <row r="1731" spans="1:20" ht="43" x14ac:dyDescent="0.5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5">
        <f t="shared" si="162"/>
        <v>0</v>
      </c>
      <c r="P1731" s="6" t="e">
        <f t="shared" si="163"/>
        <v>#DIV/0!</v>
      </c>
      <c r="Q1731" t="str">
        <f t="shared" ref="Q1731:Q1794" si="166">LEFT(N1731,FIND("/",N1731)-1)</f>
        <v>music</v>
      </c>
      <c r="R1731" t="str">
        <f t="shared" ref="R1731:R1794" si="167">RIGHT(N1731, LEN(N1731)-FIND("/", N1731))</f>
        <v>faith</v>
      </c>
      <c r="S1731" s="11">
        <f t="shared" si="164"/>
        <v>42530.802152777775</v>
      </c>
      <c r="T1731" s="10">
        <f t="shared" si="165"/>
        <v>42470.802152777775</v>
      </c>
    </row>
    <row r="1732" spans="1:20" ht="43" x14ac:dyDescent="0.5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5">
        <f t="shared" si="162"/>
        <v>0</v>
      </c>
      <c r="P1732" s="6" t="e">
        <f t="shared" si="163"/>
        <v>#DIV/0!</v>
      </c>
      <c r="Q1732" t="str">
        <f t="shared" si="166"/>
        <v>music</v>
      </c>
      <c r="R1732" t="str">
        <f t="shared" si="167"/>
        <v>faith</v>
      </c>
      <c r="S1732" s="11">
        <f t="shared" si="164"/>
        <v>42301.837766203709</v>
      </c>
      <c r="T1732" s="10">
        <f t="shared" si="165"/>
        <v>42271.837766203709</v>
      </c>
    </row>
    <row r="1733" spans="1:20" ht="28.7" x14ac:dyDescent="0.5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5">
        <f t="shared" si="162"/>
        <v>0</v>
      </c>
      <c r="P1733" s="6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11">
        <f t="shared" si="164"/>
        <v>42166.375</v>
      </c>
      <c r="T1733" s="10">
        <f t="shared" si="165"/>
        <v>42152.656851851847</v>
      </c>
    </row>
    <row r="1734" spans="1:20" ht="43" x14ac:dyDescent="0.5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5">
        <f t="shared" si="162"/>
        <v>0</v>
      </c>
      <c r="P1734" s="6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11">
        <f t="shared" si="164"/>
        <v>42384.958333333328</v>
      </c>
      <c r="T1734" s="10">
        <f t="shared" si="165"/>
        <v>42325.433807870373</v>
      </c>
    </row>
    <row r="1735" spans="1:20" ht="43" x14ac:dyDescent="0.5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5">
        <f t="shared" si="162"/>
        <v>0</v>
      </c>
      <c r="P1735" s="6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11">
        <f t="shared" si="164"/>
        <v>42626.645833333328</v>
      </c>
      <c r="T1735" s="10">
        <f t="shared" si="165"/>
        <v>42614.425625000003</v>
      </c>
    </row>
    <row r="1736" spans="1:20" ht="43" x14ac:dyDescent="0.5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5">
        <f t="shared" si="162"/>
        <v>2.2222222222222223E-4</v>
      </c>
      <c r="P1736" s="6">
        <f t="shared" si="163"/>
        <v>1</v>
      </c>
      <c r="Q1736" t="str">
        <f t="shared" si="166"/>
        <v>music</v>
      </c>
      <c r="R1736" t="str">
        <f t="shared" si="167"/>
        <v>faith</v>
      </c>
      <c r="S1736" s="11">
        <f t="shared" si="164"/>
        <v>42131.786527777775</v>
      </c>
      <c r="T1736" s="10">
        <f t="shared" si="165"/>
        <v>42101.786527777775</v>
      </c>
    </row>
    <row r="1737" spans="1:20" ht="43" x14ac:dyDescent="0.5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5">
        <f t="shared" si="162"/>
        <v>0.11</v>
      </c>
      <c r="P1737" s="6">
        <f t="shared" si="163"/>
        <v>55</v>
      </c>
      <c r="Q1737" t="str">
        <f t="shared" si="166"/>
        <v>music</v>
      </c>
      <c r="R1737" t="str">
        <f t="shared" si="167"/>
        <v>faith</v>
      </c>
      <c r="S1737" s="11">
        <f t="shared" si="164"/>
        <v>42589.564178240747</v>
      </c>
      <c r="T1737" s="10">
        <f t="shared" si="165"/>
        <v>42559.564178240747</v>
      </c>
    </row>
    <row r="1738" spans="1:20" ht="28.7" x14ac:dyDescent="0.5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5">
        <f t="shared" si="162"/>
        <v>7.3333333333333332E-3</v>
      </c>
      <c r="P1738" s="6">
        <f t="shared" si="163"/>
        <v>22</v>
      </c>
      <c r="Q1738" t="str">
        <f t="shared" si="166"/>
        <v>music</v>
      </c>
      <c r="R1738" t="str">
        <f t="shared" si="167"/>
        <v>faith</v>
      </c>
      <c r="S1738" s="11">
        <f t="shared" si="164"/>
        <v>42316.65315972222</v>
      </c>
      <c r="T1738" s="10">
        <f t="shared" si="165"/>
        <v>42286.611493055556</v>
      </c>
    </row>
    <row r="1739" spans="1:20" ht="43" x14ac:dyDescent="0.5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11">
        <f t="shared" si="164"/>
        <v>42205.698981481488</v>
      </c>
      <c r="T1739" s="10">
        <f t="shared" si="165"/>
        <v>42175.698981481488</v>
      </c>
    </row>
    <row r="1740" spans="1:20" ht="28.7" x14ac:dyDescent="0.5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5">
        <f t="shared" si="162"/>
        <v>4.0000000000000001E-3</v>
      </c>
      <c r="P1740" s="6">
        <f t="shared" si="163"/>
        <v>20</v>
      </c>
      <c r="Q1740" t="str">
        <f t="shared" si="166"/>
        <v>music</v>
      </c>
      <c r="R1740" t="str">
        <f t="shared" si="167"/>
        <v>faith</v>
      </c>
      <c r="S1740" s="11">
        <f t="shared" si="164"/>
        <v>41914.624328703707</v>
      </c>
      <c r="T1740" s="10">
        <f t="shared" si="165"/>
        <v>41884.624328703707</v>
      </c>
    </row>
    <row r="1741" spans="1:20" ht="43" x14ac:dyDescent="0.5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5">
        <f t="shared" si="162"/>
        <v>1E-3</v>
      </c>
      <c r="P1741" s="6">
        <f t="shared" si="163"/>
        <v>1</v>
      </c>
      <c r="Q1741" t="str">
        <f t="shared" si="166"/>
        <v>music</v>
      </c>
      <c r="R1741" t="str">
        <f t="shared" si="167"/>
        <v>faith</v>
      </c>
      <c r="S1741" s="11">
        <f t="shared" si="164"/>
        <v>42494.582546296297</v>
      </c>
      <c r="T1741" s="10">
        <f t="shared" si="165"/>
        <v>42435.624212962968</v>
      </c>
    </row>
    <row r="1742" spans="1:20" ht="43" x14ac:dyDescent="0.5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5">
        <f t="shared" si="162"/>
        <v>0</v>
      </c>
      <c r="P1742" s="6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11">
        <f t="shared" si="164"/>
        <v>42201.567384259266</v>
      </c>
      <c r="T1742" s="10">
        <f t="shared" si="165"/>
        <v>42171.567384259266</v>
      </c>
    </row>
    <row r="1743" spans="1:20" ht="28.7" x14ac:dyDescent="0.5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11">
        <f t="shared" si="164"/>
        <v>42165.378136574072</v>
      </c>
      <c r="T1743" s="10">
        <f t="shared" si="165"/>
        <v>42120.378136574072</v>
      </c>
    </row>
    <row r="1744" spans="1:20" ht="43" x14ac:dyDescent="0.5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11">
        <f t="shared" si="164"/>
        <v>42742.625</v>
      </c>
      <c r="T1744" s="10">
        <f t="shared" si="165"/>
        <v>42710.626967592587</v>
      </c>
    </row>
    <row r="1745" spans="1:20" ht="43" x14ac:dyDescent="0.5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11">
        <f t="shared" si="164"/>
        <v>42608.915972222225</v>
      </c>
      <c r="T1745" s="10">
        <f t="shared" si="165"/>
        <v>42586.675636574073</v>
      </c>
    </row>
    <row r="1746" spans="1:20" ht="43" x14ac:dyDescent="0.5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11">
        <f t="shared" si="164"/>
        <v>42071.313391203701</v>
      </c>
      <c r="T1746" s="10">
        <f t="shared" si="165"/>
        <v>42026.355057870373</v>
      </c>
    </row>
    <row r="1747" spans="1:20" ht="43" x14ac:dyDescent="0.5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11">
        <f t="shared" si="164"/>
        <v>42725.833333333328</v>
      </c>
      <c r="T1747" s="10">
        <f t="shared" si="165"/>
        <v>42690.009699074071</v>
      </c>
    </row>
    <row r="1748" spans="1:20" ht="57.35" x14ac:dyDescent="0.5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11">
        <f t="shared" si="164"/>
        <v>42697.833333333328</v>
      </c>
      <c r="T1748" s="10">
        <f t="shared" si="165"/>
        <v>42667.926701388889</v>
      </c>
    </row>
    <row r="1749" spans="1:20" ht="43" x14ac:dyDescent="0.5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11">
        <f t="shared" si="164"/>
        <v>42321.375</v>
      </c>
      <c r="T1749" s="10">
        <f t="shared" si="165"/>
        <v>42292.185532407413</v>
      </c>
    </row>
    <row r="1750" spans="1:20" ht="28.7" x14ac:dyDescent="0.5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5">
        <f t="shared" si="162"/>
        <v>1.29948</v>
      </c>
      <c r="P1750" s="6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11">
        <f t="shared" si="164"/>
        <v>42249.700729166667</v>
      </c>
      <c r="T1750" s="10">
        <f t="shared" si="165"/>
        <v>42219.700729166667</v>
      </c>
    </row>
    <row r="1751" spans="1:20" ht="28.7" x14ac:dyDescent="0.5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11">
        <f t="shared" si="164"/>
        <v>42795.541666666672</v>
      </c>
      <c r="T1751" s="10">
        <f t="shared" si="165"/>
        <v>42758.725937499999</v>
      </c>
    </row>
    <row r="1752" spans="1:20" ht="43" x14ac:dyDescent="0.5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5">
        <f t="shared" si="162"/>
        <v>2.0162</v>
      </c>
      <c r="P1752" s="6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11">
        <f t="shared" si="164"/>
        <v>42479.586851851855</v>
      </c>
      <c r="T1752" s="10">
        <f t="shared" si="165"/>
        <v>42454.586851851855</v>
      </c>
    </row>
    <row r="1753" spans="1:20" ht="28.7" x14ac:dyDescent="0.5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11">
        <f t="shared" si="164"/>
        <v>42082.489849537036</v>
      </c>
      <c r="T1753" s="10">
        <f t="shared" si="165"/>
        <v>42052.5315162037</v>
      </c>
    </row>
    <row r="1754" spans="1:20" ht="28.7" x14ac:dyDescent="0.5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5">
        <f t="shared" si="162"/>
        <v>2.6016666666666666</v>
      </c>
      <c r="P1754" s="6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11">
        <f t="shared" si="164"/>
        <v>42657.003263888888</v>
      </c>
      <c r="T1754" s="10">
        <f t="shared" si="165"/>
        <v>42627.003263888888</v>
      </c>
    </row>
    <row r="1755" spans="1:20" ht="43" x14ac:dyDescent="0.5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5">
        <f t="shared" si="162"/>
        <v>1.08</v>
      </c>
      <c r="P1755" s="6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11">
        <f t="shared" si="164"/>
        <v>42450.457962962959</v>
      </c>
      <c r="T1755" s="10">
        <f t="shared" si="165"/>
        <v>42420.49962962963</v>
      </c>
    </row>
    <row r="1756" spans="1:20" ht="43" x14ac:dyDescent="0.5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11">
        <f t="shared" si="164"/>
        <v>42097.585104166668</v>
      </c>
      <c r="T1756" s="10">
        <f t="shared" si="165"/>
        <v>42067.626770833333</v>
      </c>
    </row>
    <row r="1757" spans="1:20" ht="43" x14ac:dyDescent="0.5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5">
        <f t="shared" si="162"/>
        <v>1.2</v>
      </c>
      <c r="P1757" s="6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1">
        <f t="shared" si="164"/>
        <v>42282.538900462961</v>
      </c>
      <c r="T1757" s="10">
        <f t="shared" si="165"/>
        <v>42252.538900462961</v>
      </c>
    </row>
    <row r="1758" spans="1:20" ht="43" x14ac:dyDescent="0.5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5">
        <f t="shared" si="162"/>
        <v>1.0282909090909091</v>
      </c>
      <c r="P1758" s="6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1">
        <f t="shared" si="164"/>
        <v>42610.917465277773</v>
      </c>
      <c r="T1758" s="10">
        <f t="shared" si="165"/>
        <v>42570.917465277773</v>
      </c>
    </row>
    <row r="1759" spans="1:20" ht="28.7" x14ac:dyDescent="0.5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11">
        <f t="shared" si="164"/>
        <v>42763.561805555553</v>
      </c>
      <c r="T1759" s="10">
        <f t="shared" si="165"/>
        <v>42733.577349537038</v>
      </c>
    </row>
    <row r="1760" spans="1:20" ht="43" x14ac:dyDescent="0.5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5">
        <f t="shared" si="162"/>
        <v>1.147</v>
      </c>
      <c r="P1760" s="6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11">
        <f t="shared" si="164"/>
        <v>42565.705925925926</v>
      </c>
      <c r="T1760" s="10">
        <f t="shared" si="165"/>
        <v>42505.705925925926</v>
      </c>
    </row>
    <row r="1761" spans="1:20" ht="28.7" x14ac:dyDescent="0.5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11">
        <f t="shared" si="164"/>
        <v>42088.537372685183</v>
      </c>
      <c r="T1761" s="10">
        <f t="shared" si="165"/>
        <v>42068.579039351855</v>
      </c>
    </row>
    <row r="1762" spans="1:20" ht="43" x14ac:dyDescent="0.5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11">
        <f t="shared" si="164"/>
        <v>42425.42260416667</v>
      </c>
      <c r="T1762" s="10">
        <f t="shared" si="165"/>
        <v>42405.42260416667</v>
      </c>
    </row>
    <row r="1763" spans="1:20" ht="28.7" x14ac:dyDescent="0.5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5">
        <f t="shared" si="162"/>
        <v>1.55</v>
      </c>
      <c r="P1763" s="6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11">
        <f t="shared" si="164"/>
        <v>42259.317824074074</v>
      </c>
      <c r="T1763" s="10">
        <f t="shared" si="165"/>
        <v>42209.317824074074</v>
      </c>
    </row>
    <row r="1764" spans="1:20" x14ac:dyDescent="0.5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5">
        <f t="shared" si="162"/>
        <v>8.85</v>
      </c>
      <c r="P1764" s="6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1">
        <f t="shared" si="164"/>
        <v>42440.732002314813</v>
      </c>
      <c r="T1764" s="10">
        <f t="shared" si="165"/>
        <v>42410.732002314813</v>
      </c>
    </row>
    <row r="1765" spans="1:20" ht="43" x14ac:dyDescent="0.5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11">
        <f t="shared" si="164"/>
        <v>42666.618518518517</v>
      </c>
      <c r="T1765" s="10">
        <f t="shared" si="165"/>
        <v>42636.618518518517</v>
      </c>
    </row>
    <row r="1766" spans="1:20" ht="43" x14ac:dyDescent="0.5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11">
        <f t="shared" si="164"/>
        <v>41854.235868055555</v>
      </c>
      <c r="T1766" s="10">
        <f t="shared" si="165"/>
        <v>41825.235868055555</v>
      </c>
    </row>
    <row r="1767" spans="1:20" ht="43" x14ac:dyDescent="0.5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11">
        <f t="shared" si="164"/>
        <v>41864.730462962965</v>
      </c>
      <c r="T1767" s="10">
        <f t="shared" si="165"/>
        <v>41834.730462962965</v>
      </c>
    </row>
    <row r="1768" spans="1:20" ht="28.7" x14ac:dyDescent="0.5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5">
        <f t="shared" si="162"/>
        <v>0</v>
      </c>
      <c r="P1768" s="6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11">
        <f t="shared" si="164"/>
        <v>41876.609814814816</v>
      </c>
      <c r="T1768" s="10">
        <f t="shared" si="165"/>
        <v>41855.609814814816</v>
      </c>
    </row>
    <row r="1769" spans="1:20" ht="28.7" x14ac:dyDescent="0.5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5">
        <f t="shared" si="162"/>
        <v>0.4572</v>
      </c>
      <c r="P1769" s="6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11">
        <f t="shared" si="164"/>
        <v>41854.408379629633</v>
      </c>
      <c r="T1769" s="10">
        <f t="shared" si="165"/>
        <v>41824.408379629633</v>
      </c>
    </row>
    <row r="1770" spans="1:20" ht="43" x14ac:dyDescent="0.5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11">
        <f t="shared" si="164"/>
        <v>41909.310694444444</v>
      </c>
      <c r="T1770" s="10">
        <f t="shared" si="165"/>
        <v>41849.310694444444</v>
      </c>
    </row>
    <row r="1771" spans="1:20" ht="43" x14ac:dyDescent="0.5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5">
        <f t="shared" si="162"/>
        <v>2.7025E-2</v>
      </c>
      <c r="P1771" s="6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11">
        <f t="shared" si="164"/>
        <v>42017.568969907406</v>
      </c>
      <c r="T1771" s="10">
        <f t="shared" si="165"/>
        <v>41987.568969907406</v>
      </c>
    </row>
    <row r="1772" spans="1:20" ht="43" x14ac:dyDescent="0.5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5">
        <f t="shared" si="162"/>
        <v>0.56514285714285717</v>
      </c>
      <c r="P1772" s="6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1">
        <f t="shared" si="164"/>
        <v>41926.530023148152</v>
      </c>
      <c r="T1772" s="10">
        <f t="shared" si="165"/>
        <v>41891.530023148152</v>
      </c>
    </row>
    <row r="1773" spans="1:20" ht="43" x14ac:dyDescent="0.5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1">
        <f t="shared" si="164"/>
        <v>41935.729629629634</v>
      </c>
      <c r="T1773" s="10">
        <f t="shared" si="165"/>
        <v>41905.729629629634</v>
      </c>
    </row>
    <row r="1774" spans="1:20" ht="28.7" x14ac:dyDescent="0.5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5">
        <f t="shared" si="162"/>
        <v>0.156</v>
      </c>
      <c r="P1774" s="6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11">
        <f t="shared" si="164"/>
        <v>41826.468009259261</v>
      </c>
      <c r="T1774" s="10">
        <f t="shared" si="165"/>
        <v>41766.468009259261</v>
      </c>
    </row>
    <row r="1775" spans="1:20" ht="43" x14ac:dyDescent="0.5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11">
        <f t="shared" si="164"/>
        <v>42023.510393518518</v>
      </c>
      <c r="T1775" s="10">
        <f t="shared" si="165"/>
        <v>41978.510393518518</v>
      </c>
    </row>
    <row r="1776" spans="1:20" ht="43" x14ac:dyDescent="0.5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5">
        <f t="shared" si="162"/>
        <v>0.4592</v>
      </c>
      <c r="P1776" s="6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11">
        <f t="shared" si="164"/>
        <v>41972.374305555553</v>
      </c>
      <c r="T1776" s="10">
        <f t="shared" si="165"/>
        <v>41929.968657407408</v>
      </c>
    </row>
    <row r="1777" spans="1:20" ht="43" x14ac:dyDescent="0.5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11">
        <f t="shared" si="164"/>
        <v>41936.726388888892</v>
      </c>
      <c r="T1777" s="10">
        <f t="shared" si="165"/>
        <v>41891.726388888892</v>
      </c>
    </row>
    <row r="1778" spans="1:20" ht="43" x14ac:dyDescent="0.5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5">
        <f t="shared" si="162"/>
        <v>6.7000000000000004E-2</v>
      </c>
      <c r="P1778" s="6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1">
        <f t="shared" si="164"/>
        <v>41941.70684027778</v>
      </c>
      <c r="T1778" s="10">
        <f t="shared" si="165"/>
        <v>41905.70684027778</v>
      </c>
    </row>
    <row r="1779" spans="1:20" ht="43" x14ac:dyDescent="0.5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5">
        <f t="shared" si="162"/>
        <v>0.135625</v>
      </c>
      <c r="P1779" s="6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1">
        <f t="shared" si="164"/>
        <v>42055.107094907406</v>
      </c>
      <c r="T1779" s="10">
        <f t="shared" si="165"/>
        <v>42025.107094907406</v>
      </c>
    </row>
    <row r="1780" spans="1:20" ht="43" x14ac:dyDescent="0.5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11">
        <f t="shared" si="164"/>
        <v>42090.571701388893</v>
      </c>
      <c r="T1780" s="10">
        <f t="shared" si="165"/>
        <v>42045.61336805555</v>
      </c>
    </row>
    <row r="1781" spans="1:20" ht="43" x14ac:dyDescent="0.5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11">
        <f t="shared" si="164"/>
        <v>42615.441898148143</v>
      </c>
      <c r="T1781" s="10">
        <f t="shared" si="165"/>
        <v>42585.441898148143</v>
      </c>
    </row>
    <row r="1782" spans="1:20" ht="43" x14ac:dyDescent="0.5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11">
        <f t="shared" si="164"/>
        <v>42553.350810185191</v>
      </c>
      <c r="T1782" s="10">
        <f t="shared" si="165"/>
        <v>42493.350810185191</v>
      </c>
    </row>
    <row r="1783" spans="1:20" ht="43" x14ac:dyDescent="0.5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11">
        <f t="shared" si="164"/>
        <v>42628.367418981477</v>
      </c>
      <c r="T1783" s="10">
        <f t="shared" si="165"/>
        <v>42597.367418981477</v>
      </c>
    </row>
    <row r="1784" spans="1:20" ht="43" x14ac:dyDescent="0.5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11">
        <f t="shared" si="164"/>
        <v>42421.325104166666</v>
      </c>
      <c r="T1784" s="10">
        <f t="shared" si="165"/>
        <v>42388.325104166666</v>
      </c>
    </row>
    <row r="1785" spans="1:20" ht="43" x14ac:dyDescent="0.5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5">
        <f t="shared" si="162"/>
        <v>0.236925</v>
      </c>
      <c r="P1785" s="6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11">
        <f t="shared" si="164"/>
        <v>42145.699976851851</v>
      </c>
      <c r="T1785" s="10">
        <f t="shared" si="165"/>
        <v>42115.699976851851</v>
      </c>
    </row>
    <row r="1786" spans="1:20" ht="43" x14ac:dyDescent="0.5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11">
        <f t="shared" si="164"/>
        <v>42034.892361111109</v>
      </c>
      <c r="T1786" s="10">
        <f t="shared" si="165"/>
        <v>42003.405555555553</v>
      </c>
    </row>
    <row r="1787" spans="1:20" ht="43" x14ac:dyDescent="0.5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11">
        <f t="shared" si="164"/>
        <v>41927.75</v>
      </c>
      <c r="T1787" s="10">
        <f t="shared" si="165"/>
        <v>41896.884895833333</v>
      </c>
    </row>
    <row r="1788" spans="1:20" ht="43" x14ac:dyDescent="0.5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11">
        <f t="shared" si="164"/>
        <v>41988.300659722227</v>
      </c>
      <c r="T1788" s="10">
        <f t="shared" si="165"/>
        <v>41958.300659722227</v>
      </c>
    </row>
    <row r="1789" spans="1:20" ht="43" x14ac:dyDescent="0.5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5">
        <f t="shared" si="162"/>
        <v>0.15329999999999999</v>
      </c>
      <c r="P1789" s="6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11">
        <f t="shared" si="164"/>
        <v>42098.363854166666</v>
      </c>
      <c r="T1789" s="10">
        <f t="shared" si="165"/>
        <v>42068.40552083333</v>
      </c>
    </row>
    <row r="1790" spans="1:20" ht="43" x14ac:dyDescent="0.5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5">
        <f t="shared" si="162"/>
        <v>1.3818181818181818E-2</v>
      </c>
      <c r="P1790" s="6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1">
        <f t="shared" si="164"/>
        <v>41943.69840277778</v>
      </c>
      <c r="T1790" s="10">
        <f t="shared" si="165"/>
        <v>41913.69840277778</v>
      </c>
    </row>
    <row r="1791" spans="1:20" ht="43" x14ac:dyDescent="0.5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5">
        <f t="shared" si="162"/>
        <v>5.0000000000000001E-3</v>
      </c>
      <c r="P1791" s="6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1">
        <f t="shared" si="164"/>
        <v>42016.000034722223</v>
      </c>
      <c r="T1791" s="10">
        <f t="shared" si="165"/>
        <v>41956.000034722223</v>
      </c>
    </row>
    <row r="1792" spans="1:20" ht="43" x14ac:dyDescent="0.5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11">
        <f t="shared" si="164"/>
        <v>42040.424513888895</v>
      </c>
      <c r="T1792" s="10">
        <f t="shared" si="165"/>
        <v>42010.424513888895</v>
      </c>
    </row>
    <row r="1793" spans="1:20" ht="28.7" x14ac:dyDescent="0.5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5">
        <f t="shared" si="162"/>
        <v>3.5666666666666666E-2</v>
      </c>
      <c r="P1793" s="6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1">
        <f t="shared" si="164"/>
        <v>42033.490335648152</v>
      </c>
      <c r="T1793" s="10">
        <f t="shared" si="165"/>
        <v>41973.490335648152</v>
      </c>
    </row>
    <row r="1794" spans="1:20" ht="28.7" x14ac:dyDescent="0.5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5">
        <f t="shared" ref="O1794:O1857" si="168">E1794/D1794</f>
        <v>0.61124000000000001</v>
      </c>
      <c r="P1794" s="6">
        <f t="shared" ref="P1794:P1857" si="169">E1794/L1794</f>
        <v>109.93525179856115</v>
      </c>
      <c r="Q1794" t="str">
        <f t="shared" si="166"/>
        <v>photography</v>
      </c>
      <c r="R1794" t="str">
        <f t="shared" si="167"/>
        <v>photobooks</v>
      </c>
      <c r="S1794" s="11">
        <f t="shared" ref="S1794:S1857" si="170">(((I1794/60)/60)/24)+DATE(1970,1,1)+(-6/24)</f>
        <v>42226.040972222225</v>
      </c>
      <c r="T1794" s="10">
        <f t="shared" ref="T1794:T1857" si="171">(((J1794/60)/60)/24)+DATE(1970,1,1)+(-6/24)</f>
        <v>42188.781041666662</v>
      </c>
    </row>
    <row r="1795" spans="1:20" ht="43" x14ac:dyDescent="0.5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5">
        <f t="shared" si="168"/>
        <v>1.3333333333333334E-2</v>
      </c>
      <c r="P1795" s="6">
        <f t="shared" si="169"/>
        <v>20</v>
      </c>
      <c r="Q1795" t="str">
        <f t="shared" ref="Q1795:Q1858" si="172">LEFT(N1795,FIND("/",N1795)-1)</f>
        <v>photography</v>
      </c>
      <c r="R1795" t="str">
        <f t="shared" ref="R1795:R1858" si="173">RIGHT(N1795, LEN(N1795)-FIND("/", N1795))</f>
        <v>photobooks</v>
      </c>
      <c r="S1795" s="11">
        <f t="shared" si="170"/>
        <v>41970.683333333334</v>
      </c>
      <c r="T1795" s="10">
        <f t="shared" si="171"/>
        <v>41940.64166666667</v>
      </c>
    </row>
    <row r="1796" spans="1:20" ht="43" x14ac:dyDescent="0.5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2"/>
        <v>photography</v>
      </c>
      <c r="R1796" t="str">
        <f t="shared" si="173"/>
        <v>photobooks</v>
      </c>
      <c r="S1796" s="11">
        <f t="shared" si="170"/>
        <v>42046.301180555558</v>
      </c>
      <c r="T1796" s="10">
        <f t="shared" si="171"/>
        <v>42011.301180555558</v>
      </c>
    </row>
    <row r="1797" spans="1:20" ht="43" x14ac:dyDescent="0.5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11">
        <f t="shared" si="170"/>
        <v>42657.416666666672</v>
      </c>
      <c r="T1797" s="10">
        <f t="shared" si="171"/>
        <v>42628.038668981477</v>
      </c>
    </row>
    <row r="1798" spans="1:20" ht="43" x14ac:dyDescent="0.5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11">
        <f t="shared" si="170"/>
        <v>42575.189421296294</v>
      </c>
      <c r="T1798" s="10">
        <f t="shared" si="171"/>
        <v>42515.189421296294</v>
      </c>
    </row>
    <row r="1799" spans="1:20" ht="43" x14ac:dyDescent="0.5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5">
        <f t="shared" si="168"/>
        <v>0.67549999999999999</v>
      </c>
      <c r="P1799" s="6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1">
        <f t="shared" si="170"/>
        <v>42719.31931712963</v>
      </c>
      <c r="T1799" s="10">
        <f t="shared" si="171"/>
        <v>42689.31931712963</v>
      </c>
    </row>
    <row r="1800" spans="1:20" ht="43" x14ac:dyDescent="0.5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5">
        <f t="shared" si="168"/>
        <v>0.136375</v>
      </c>
      <c r="P1800" s="6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11">
        <f t="shared" si="170"/>
        <v>42404.07677083333</v>
      </c>
      <c r="T1800" s="10">
        <f t="shared" si="171"/>
        <v>42344.07677083333</v>
      </c>
    </row>
    <row r="1801" spans="1:20" ht="28.7" x14ac:dyDescent="0.5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11">
        <f t="shared" si="170"/>
        <v>41954.634351851855</v>
      </c>
      <c r="T1801" s="10">
        <f t="shared" si="171"/>
        <v>41934.592685185184</v>
      </c>
    </row>
    <row r="1802" spans="1:20" ht="43" x14ac:dyDescent="0.5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11">
        <f t="shared" si="170"/>
        <v>42653.356134259258</v>
      </c>
      <c r="T1802" s="10">
        <f t="shared" si="171"/>
        <v>42623.356134259258</v>
      </c>
    </row>
    <row r="1803" spans="1:20" ht="43" x14ac:dyDescent="0.5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11">
        <f t="shared" si="170"/>
        <v>42353.256944444445</v>
      </c>
      <c r="T1803" s="10">
        <f t="shared" si="171"/>
        <v>42321.410509259258</v>
      </c>
    </row>
    <row r="1804" spans="1:20" ht="28.7" x14ac:dyDescent="0.5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11">
        <f t="shared" si="170"/>
        <v>42182.665972222225</v>
      </c>
      <c r="T1804" s="10">
        <f t="shared" si="171"/>
        <v>42159.22256944445</v>
      </c>
    </row>
    <row r="1805" spans="1:20" ht="43" x14ac:dyDescent="0.5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5">
        <f t="shared" si="168"/>
        <v>0.308</v>
      </c>
      <c r="P1805" s="6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11">
        <f t="shared" si="170"/>
        <v>42048.821550925932</v>
      </c>
      <c r="T1805" s="10">
        <f t="shared" si="171"/>
        <v>42017.821550925932</v>
      </c>
    </row>
    <row r="1806" spans="1:20" ht="43" x14ac:dyDescent="0.5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11">
        <f t="shared" si="170"/>
        <v>42322.469953703709</v>
      </c>
      <c r="T1806" s="10">
        <f t="shared" si="171"/>
        <v>42282.428287037037</v>
      </c>
    </row>
    <row r="1807" spans="1:20" ht="43" x14ac:dyDescent="0.5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11">
        <f t="shared" si="170"/>
        <v>42279.5</v>
      </c>
      <c r="T1807" s="10">
        <f t="shared" si="171"/>
        <v>42247.553912037038</v>
      </c>
    </row>
    <row r="1808" spans="1:20" ht="43" x14ac:dyDescent="0.5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5">
        <f t="shared" si="168"/>
        <v>2.955E-2</v>
      </c>
      <c r="P1808" s="6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11">
        <f t="shared" si="170"/>
        <v>41912.388298611113</v>
      </c>
      <c r="T1808" s="10">
        <f t="shared" si="171"/>
        <v>41877.388298611113</v>
      </c>
    </row>
    <row r="1809" spans="1:20" ht="28.7" x14ac:dyDescent="0.5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5">
        <f t="shared" si="168"/>
        <v>0.1106</v>
      </c>
      <c r="P1809" s="6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11">
        <f t="shared" si="170"/>
        <v>41909.818437499998</v>
      </c>
      <c r="T1809" s="10">
        <f t="shared" si="171"/>
        <v>41879.818437499998</v>
      </c>
    </row>
    <row r="1810" spans="1:20" ht="43" x14ac:dyDescent="0.5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11">
        <f t="shared" si="170"/>
        <v>42777.430902777778</v>
      </c>
      <c r="T1810" s="10">
        <f t="shared" si="171"/>
        <v>42742.430902777778</v>
      </c>
    </row>
    <row r="1811" spans="1:20" ht="43" x14ac:dyDescent="0.5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11">
        <f t="shared" si="170"/>
        <v>42064.657858796301</v>
      </c>
      <c r="T1811" s="10">
        <f t="shared" si="171"/>
        <v>42029.657858796301</v>
      </c>
    </row>
    <row r="1812" spans="1:20" ht="43" x14ac:dyDescent="0.5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5">
        <f t="shared" si="168"/>
        <v>3.3333333333333333E-2</v>
      </c>
      <c r="P1812" s="6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1">
        <f t="shared" si="170"/>
        <v>41872.66002314815</v>
      </c>
      <c r="T1812" s="10">
        <f t="shared" si="171"/>
        <v>41860.66002314815</v>
      </c>
    </row>
    <row r="1813" spans="1:20" ht="43" x14ac:dyDescent="0.5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11">
        <f t="shared" si="170"/>
        <v>41935.916666666664</v>
      </c>
      <c r="T1813" s="10">
        <f t="shared" si="171"/>
        <v>41876.183680555558</v>
      </c>
    </row>
    <row r="1814" spans="1:20" ht="43" x14ac:dyDescent="0.5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11">
        <f t="shared" si="170"/>
        <v>42554.068703703699</v>
      </c>
      <c r="T1814" s="10">
        <f t="shared" si="171"/>
        <v>42524.068703703699</v>
      </c>
    </row>
    <row r="1815" spans="1:20" ht="43" x14ac:dyDescent="0.5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5">
        <f t="shared" si="168"/>
        <v>0</v>
      </c>
      <c r="P1815" s="6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11">
        <f t="shared" si="170"/>
        <v>41859.639027777775</v>
      </c>
      <c r="T1815" s="10">
        <f t="shared" si="171"/>
        <v>41829.639027777775</v>
      </c>
    </row>
    <row r="1816" spans="1:20" ht="43" x14ac:dyDescent="0.5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11">
        <f t="shared" si="170"/>
        <v>42063.064074074078</v>
      </c>
      <c r="T1816" s="10">
        <f t="shared" si="171"/>
        <v>42033.064074074078</v>
      </c>
    </row>
    <row r="1817" spans="1:20" ht="43" x14ac:dyDescent="0.5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5">
        <f t="shared" si="168"/>
        <v>0</v>
      </c>
      <c r="P1817" s="6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11">
        <f t="shared" si="170"/>
        <v>42186.656678240746</v>
      </c>
      <c r="T1817" s="10">
        <f t="shared" si="171"/>
        <v>42172.656678240746</v>
      </c>
    </row>
    <row r="1818" spans="1:20" ht="43" x14ac:dyDescent="0.5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5">
        <f t="shared" si="168"/>
        <v>2.036E-2</v>
      </c>
      <c r="P1818" s="6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11">
        <f t="shared" si="170"/>
        <v>42576.541666666672</v>
      </c>
      <c r="T1818" s="10">
        <f t="shared" si="171"/>
        <v>42548.626192129625</v>
      </c>
    </row>
    <row r="1819" spans="1:20" ht="28.7" x14ac:dyDescent="0.5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5">
        <f t="shared" si="168"/>
        <v>0.52327777777777773</v>
      </c>
      <c r="P1819" s="6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1">
        <f t="shared" si="170"/>
        <v>42765.040972222225</v>
      </c>
      <c r="T1819" s="10">
        <f t="shared" si="171"/>
        <v>42705.412118055552</v>
      </c>
    </row>
    <row r="1820" spans="1:20" ht="28.7" x14ac:dyDescent="0.5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5">
        <f t="shared" si="168"/>
        <v>0</v>
      </c>
      <c r="P1820" s="6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11">
        <f t="shared" si="170"/>
        <v>42096.942708333328</v>
      </c>
      <c r="T1820" s="10">
        <f t="shared" si="171"/>
        <v>42066.984375</v>
      </c>
    </row>
    <row r="1821" spans="1:20" ht="43" x14ac:dyDescent="0.5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5">
        <f t="shared" si="168"/>
        <v>2.0833333333333332E-2</v>
      </c>
      <c r="P1821" s="6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1">
        <f t="shared" si="170"/>
        <v>41850.502268518518</v>
      </c>
      <c r="T1821" s="10">
        <f t="shared" si="171"/>
        <v>41820.502268518518</v>
      </c>
    </row>
    <row r="1822" spans="1:20" ht="43" x14ac:dyDescent="0.5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5">
        <f t="shared" si="168"/>
        <v>6.565384615384616E-2</v>
      </c>
      <c r="P1822" s="6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11">
        <f t="shared" si="170"/>
        <v>42094.792708333334</v>
      </c>
      <c r="T1822" s="10">
        <f t="shared" si="171"/>
        <v>42064.834375000006</v>
      </c>
    </row>
    <row r="1823" spans="1:20" ht="43" x14ac:dyDescent="0.5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5">
        <f t="shared" si="168"/>
        <v>1.3489</v>
      </c>
      <c r="P1823" s="6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11">
        <f t="shared" si="170"/>
        <v>40971.069062499999</v>
      </c>
      <c r="T1823" s="10">
        <f t="shared" si="171"/>
        <v>40926.069062499999</v>
      </c>
    </row>
    <row r="1824" spans="1:20" ht="28.7" x14ac:dyDescent="0.5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5">
        <f t="shared" si="168"/>
        <v>1</v>
      </c>
      <c r="P1824" s="6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11">
        <f t="shared" si="170"/>
        <v>41670.542361111111</v>
      </c>
      <c r="T1824" s="10">
        <f t="shared" si="171"/>
        <v>41634.547013888885</v>
      </c>
    </row>
    <row r="1825" spans="1:20" ht="43" x14ac:dyDescent="0.5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11">
        <f t="shared" si="170"/>
        <v>41206.434907407405</v>
      </c>
      <c r="T1825" s="10">
        <f t="shared" si="171"/>
        <v>41176.434907407405</v>
      </c>
    </row>
    <row r="1826" spans="1:20" x14ac:dyDescent="0.5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5">
        <f t="shared" si="168"/>
        <v>1.0006666666666666</v>
      </c>
      <c r="P1826" s="6">
        <f t="shared" si="169"/>
        <v>75.05</v>
      </c>
      <c r="Q1826" t="str">
        <f t="shared" si="172"/>
        <v>music</v>
      </c>
      <c r="R1826" t="str">
        <f t="shared" si="173"/>
        <v>rock</v>
      </c>
      <c r="S1826" s="11">
        <f t="shared" si="170"/>
        <v>41646.838888888888</v>
      </c>
      <c r="T1826" s="10">
        <f t="shared" si="171"/>
        <v>41626.666284722225</v>
      </c>
    </row>
    <row r="1827" spans="1:20" ht="43" x14ac:dyDescent="0.5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5">
        <f t="shared" si="168"/>
        <v>1.0505</v>
      </c>
      <c r="P1827" s="6">
        <f t="shared" si="169"/>
        <v>42.02</v>
      </c>
      <c r="Q1827" t="str">
        <f t="shared" si="172"/>
        <v>music</v>
      </c>
      <c r="R1827" t="str">
        <f t="shared" si="173"/>
        <v>rock</v>
      </c>
      <c r="S1827" s="11">
        <f t="shared" si="170"/>
        <v>41466.58452546296</v>
      </c>
      <c r="T1827" s="10">
        <f t="shared" si="171"/>
        <v>41443.58452546296</v>
      </c>
    </row>
    <row r="1828" spans="1:20" ht="28.7" x14ac:dyDescent="0.5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5">
        <f t="shared" si="168"/>
        <v>1.01</v>
      </c>
      <c r="P1828" s="6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11">
        <f t="shared" si="170"/>
        <v>41687.673807870371</v>
      </c>
      <c r="T1828" s="10">
        <f t="shared" si="171"/>
        <v>41657.673807870371</v>
      </c>
    </row>
    <row r="1829" spans="1:20" ht="43" x14ac:dyDescent="0.5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11">
        <f t="shared" si="170"/>
        <v>40605.075937499998</v>
      </c>
      <c r="T1829" s="10">
        <f t="shared" si="171"/>
        <v>40555.075937499998</v>
      </c>
    </row>
    <row r="1830" spans="1:20" ht="43" x14ac:dyDescent="0.5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5">
        <f t="shared" si="168"/>
        <v>1.0016</v>
      </c>
      <c r="P1830" s="6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11">
        <f t="shared" si="170"/>
        <v>41768.666666666664</v>
      </c>
      <c r="T1830" s="10">
        <f t="shared" si="171"/>
        <v>41736.649652777778</v>
      </c>
    </row>
    <row r="1831" spans="1:20" ht="43" x14ac:dyDescent="0.5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11">
        <f t="shared" si="170"/>
        <v>40564.666666666664</v>
      </c>
      <c r="T1831" s="10">
        <f t="shared" si="171"/>
        <v>40515.837627314817</v>
      </c>
    </row>
    <row r="1832" spans="1:20" ht="43" x14ac:dyDescent="0.5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11">
        <f t="shared" si="170"/>
        <v>41694.434108796297</v>
      </c>
      <c r="T1832" s="10">
        <f t="shared" si="171"/>
        <v>41664.434108796297</v>
      </c>
    </row>
    <row r="1833" spans="1:20" ht="43" x14ac:dyDescent="0.5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5">
        <f t="shared" si="168"/>
        <v>1.03</v>
      </c>
      <c r="P1833" s="6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11">
        <f t="shared" si="170"/>
        <v>41041.746099537035</v>
      </c>
      <c r="T1833" s="10">
        <f t="shared" si="171"/>
        <v>41026.746099537035</v>
      </c>
    </row>
    <row r="1834" spans="1:20" ht="43" x14ac:dyDescent="0.5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5">
        <f t="shared" si="168"/>
        <v>1.4285714285714286</v>
      </c>
      <c r="P1834" s="6">
        <f t="shared" si="169"/>
        <v>25</v>
      </c>
      <c r="Q1834" t="str">
        <f t="shared" si="172"/>
        <v>music</v>
      </c>
      <c r="R1834" t="str">
        <f t="shared" si="173"/>
        <v>rock</v>
      </c>
      <c r="S1834" s="11">
        <f t="shared" si="170"/>
        <v>40606.289664351854</v>
      </c>
      <c r="T1834" s="10">
        <f t="shared" si="171"/>
        <v>40576.289664351854</v>
      </c>
    </row>
    <row r="1835" spans="1:20" ht="43" x14ac:dyDescent="0.5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5">
        <f t="shared" si="168"/>
        <v>2.625</v>
      </c>
      <c r="P1835" s="6">
        <f t="shared" si="169"/>
        <v>42</v>
      </c>
      <c r="Q1835" t="str">
        <f t="shared" si="172"/>
        <v>music</v>
      </c>
      <c r="R1835" t="str">
        <f t="shared" si="173"/>
        <v>rock</v>
      </c>
      <c r="S1835" s="11">
        <f t="shared" si="170"/>
        <v>41335.082638888889</v>
      </c>
      <c r="T1835" s="10">
        <f t="shared" si="171"/>
        <v>41302.794016203705</v>
      </c>
    </row>
    <row r="1836" spans="1:20" ht="28.7" x14ac:dyDescent="0.5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11">
        <f t="shared" si="170"/>
        <v>42028.714062500003</v>
      </c>
      <c r="T1836" s="10">
        <f t="shared" si="171"/>
        <v>41988.714062500003</v>
      </c>
    </row>
    <row r="1837" spans="1:20" ht="57.35" x14ac:dyDescent="0.5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5">
        <f t="shared" si="168"/>
        <v>1.04</v>
      </c>
      <c r="P1837" s="6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11">
        <f t="shared" si="170"/>
        <v>42460.410543981481</v>
      </c>
      <c r="T1837" s="10">
        <f t="shared" si="171"/>
        <v>42430.452210648145</v>
      </c>
    </row>
    <row r="1838" spans="1:20" x14ac:dyDescent="0.5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11">
        <f t="shared" si="170"/>
        <v>41322.559363425928</v>
      </c>
      <c r="T1838" s="10">
        <f t="shared" si="171"/>
        <v>41305.559363425928</v>
      </c>
    </row>
    <row r="1839" spans="1:20" ht="43" x14ac:dyDescent="0.5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11">
        <f t="shared" si="170"/>
        <v>40985.756192129629</v>
      </c>
      <c r="T1839" s="10">
        <f t="shared" si="171"/>
        <v>40925.797858796301</v>
      </c>
    </row>
    <row r="1840" spans="1:20" ht="43" x14ac:dyDescent="0.5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5">
        <f t="shared" si="168"/>
        <v>1.00149</v>
      </c>
      <c r="P1840" s="6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11">
        <f t="shared" si="170"/>
        <v>40816.875</v>
      </c>
      <c r="T1840" s="10">
        <f t="shared" si="171"/>
        <v>40788.536539351851</v>
      </c>
    </row>
    <row r="1841" spans="1:20" ht="43" x14ac:dyDescent="0.5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5">
        <f t="shared" si="168"/>
        <v>2.0529999999999999</v>
      </c>
      <c r="P1841" s="6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11">
        <f t="shared" si="170"/>
        <v>42644.472013888888</v>
      </c>
      <c r="T1841" s="10">
        <f t="shared" si="171"/>
        <v>42614.472013888888</v>
      </c>
    </row>
    <row r="1842" spans="1:20" ht="43" x14ac:dyDescent="0.5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11">
        <f t="shared" si="170"/>
        <v>41400.957638888889</v>
      </c>
      <c r="T1842" s="10">
        <f t="shared" si="171"/>
        <v>41381.846180555556</v>
      </c>
    </row>
    <row r="1843" spans="1:20" ht="28.7" x14ac:dyDescent="0.5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5">
        <f t="shared" si="168"/>
        <v>1.0175000000000001</v>
      </c>
      <c r="P1843" s="6">
        <f t="shared" si="169"/>
        <v>50.875</v>
      </c>
      <c r="Q1843" t="str">
        <f t="shared" si="172"/>
        <v>music</v>
      </c>
      <c r="R1843" t="str">
        <f t="shared" si="173"/>
        <v>rock</v>
      </c>
      <c r="S1843" s="11">
        <f t="shared" si="170"/>
        <v>41778.957638888889</v>
      </c>
      <c r="T1843" s="10">
        <f t="shared" si="171"/>
        <v>41745.59542824074</v>
      </c>
    </row>
    <row r="1844" spans="1:20" ht="43" x14ac:dyDescent="0.5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11">
        <f t="shared" si="170"/>
        <v>42064.999305555553</v>
      </c>
      <c r="T1844" s="10">
        <f t="shared" si="171"/>
        <v>42031.381724537037</v>
      </c>
    </row>
    <row r="1845" spans="1:20" ht="43" x14ac:dyDescent="0.5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11">
        <f t="shared" si="170"/>
        <v>40594.744837962964</v>
      </c>
      <c r="T1845" s="10">
        <f t="shared" si="171"/>
        <v>40564.744837962964</v>
      </c>
    </row>
    <row r="1846" spans="1:20" ht="43" x14ac:dyDescent="0.5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5">
        <f t="shared" si="168"/>
        <v>1.014</v>
      </c>
      <c r="P1846" s="6">
        <f t="shared" si="169"/>
        <v>76.05</v>
      </c>
      <c r="Q1846" t="str">
        <f t="shared" si="172"/>
        <v>music</v>
      </c>
      <c r="R1846" t="str">
        <f t="shared" si="173"/>
        <v>rock</v>
      </c>
      <c r="S1846" s="11">
        <f t="shared" si="170"/>
        <v>40704.875</v>
      </c>
      <c r="T1846" s="10">
        <f t="shared" si="171"/>
        <v>40666.723541666666</v>
      </c>
    </row>
    <row r="1847" spans="1:20" ht="86" x14ac:dyDescent="0.5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5">
        <f t="shared" si="168"/>
        <v>1</v>
      </c>
      <c r="P1847" s="6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11">
        <f t="shared" si="170"/>
        <v>42537.954861111109</v>
      </c>
      <c r="T1847" s="10">
        <f t="shared" si="171"/>
        <v>42523.083310185189</v>
      </c>
    </row>
    <row r="1848" spans="1:20" ht="43" x14ac:dyDescent="0.5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11">
        <f t="shared" si="170"/>
        <v>41258.400196759263</v>
      </c>
      <c r="T1848" s="10">
        <f t="shared" si="171"/>
        <v>41228.400196759263</v>
      </c>
    </row>
    <row r="1849" spans="1:20" ht="43" x14ac:dyDescent="0.5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11">
        <f t="shared" si="170"/>
        <v>42114.986481481479</v>
      </c>
      <c r="T1849" s="10">
        <f t="shared" si="171"/>
        <v>42093.986481481479</v>
      </c>
    </row>
    <row r="1850" spans="1:20" ht="43" x14ac:dyDescent="0.5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11">
        <f t="shared" si="170"/>
        <v>40755.040972222225</v>
      </c>
      <c r="T1850" s="10">
        <f t="shared" si="171"/>
        <v>40691.538055555553</v>
      </c>
    </row>
    <row r="1851" spans="1:20" ht="28.7" x14ac:dyDescent="0.5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5">
        <f t="shared" si="168"/>
        <v>1.0033333333333334</v>
      </c>
      <c r="P1851" s="6">
        <f t="shared" si="169"/>
        <v>37.625</v>
      </c>
      <c r="Q1851" t="str">
        <f t="shared" si="172"/>
        <v>music</v>
      </c>
      <c r="R1851" t="str">
        <f t="shared" si="173"/>
        <v>rock</v>
      </c>
      <c r="S1851" s="11">
        <f t="shared" si="170"/>
        <v>41199.595590277779</v>
      </c>
      <c r="T1851" s="10">
        <f t="shared" si="171"/>
        <v>41169.595590277779</v>
      </c>
    </row>
    <row r="1852" spans="1:20" ht="43" x14ac:dyDescent="0.5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11">
        <f t="shared" si="170"/>
        <v>41830.709490740745</v>
      </c>
      <c r="T1852" s="10">
        <f t="shared" si="171"/>
        <v>41800.709490740745</v>
      </c>
    </row>
    <row r="1853" spans="1:20" ht="43" x14ac:dyDescent="0.5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5">
        <f t="shared" si="168"/>
        <v>1.0007692307692309</v>
      </c>
      <c r="P1853" s="6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11">
        <f t="shared" si="170"/>
        <v>41847.791666666664</v>
      </c>
      <c r="T1853" s="10">
        <f t="shared" si="171"/>
        <v>41827.656689814816</v>
      </c>
    </row>
    <row r="1854" spans="1:20" ht="43" x14ac:dyDescent="0.5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11">
        <f t="shared" si="170"/>
        <v>42118.75</v>
      </c>
      <c r="T1854" s="10">
        <f t="shared" si="171"/>
        <v>42081.52143518519</v>
      </c>
    </row>
    <row r="1855" spans="1:20" ht="43" x14ac:dyDescent="0.5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5">
        <f t="shared" si="168"/>
        <v>1.01875</v>
      </c>
      <c r="P1855" s="6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11">
        <f t="shared" si="170"/>
        <v>41226.852048611108</v>
      </c>
      <c r="T1855" s="10">
        <f t="shared" si="171"/>
        <v>41176.810381944444</v>
      </c>
    </row>
    <row r="1856" spans="1:20" ht="43" x14ac:dyDescent="0.5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11">
        <f t="shared" si="170"/>
        <v>41417.771261574075</v>
      </c>
      <c r="T1856" s="10">
        <f t="shared" si="171"/>
        <v>41387.771261574075</v>
      </c>
    </row>
    <row r="1857" spans="1:20" ht="43" x14ac:dyDescent="0.5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11">
        <f t="shared" si="170"/>
        <v>41645.288657407407</v>
      </c>
      <c r="T1857" s="10">
        <f t="shared" si="171"/>
        <v>41600.288657407407</v>
      </c>
    </row>
    <row r="1858" spans="1:20" ht="43" x14ac:dyDescent="0.5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5">
        <f t="shared" ref="O1858:O1921" si="174">E1858/D1858</f>
        <v>1.0125</v>
      </c>
      <c r="P1858" s="6">
        <f t="shared" ref="P1858:P1921" si="175">E1858/L1858</f>
        <v>53.289473684210527</v>
      </c>
      <c r="Q1858" t="str">
        <f t="shared" si="172"/>
        <v>music</v>
      </c>
      <c r="R1858" t="str">
        <f t="shared" si="173"/>
        <v>rock</v>
      </c>
      <c r="S1858" s="11">
        <f t="shared" ref="S1858:S1921" si="176">(((I1858/60)/60)/24)+DATE(1970,1,1)+(-6/24)</f>
        <v>41838.604999999996</v>
      </c>
      <c r="T1858" s="10">
        <f t="shared" ref="T1858:T1921" si="177">(((J1858/60)/60)/24)+DATE(1970,1,1)+(-6/24)</f>
        <v>41817.604999999996</v>
      </c>
    </row>
    <row r="1859" spans="1:20" ht="43" x14ac:dyDescent="0.5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5">
        <f t="shared" si="174"/>
        <v>1</v>
      </c>
      <c r="P1859" s="6">
        <f t="shared" si="175"/>
        <v>136.36363636363637</v>
      </c>
      <c r="Q1859" t="str">
        <f t="shared" ref="Q1859:Q1922" si="178">LEFT(N1859,FIND("/",N1859)-1)</f>
        <v>music</v>
      </c>
      <c r="R1859" t="str">
        <f t="shared" ref="R1859:R1922" si="179">RIGHT(N1859, LEN(N1859)-FIND("/", N1859))</f>
        <v>rock</v>
      </c>
      <c r="S1859" s="11">
        <f t="shared" si="176"/>
        <v>41894.51866898148</v>
      </c>
      <c r="T1859" s="10">
        <f t="shared" si="177"/>
        <v>41864.51866898148</v>
      </c>
    </row>
    <row r="1860" spans="1:20" ht="43" x14ac:dyDescent="0.5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8"/>
        <v>music</v>
      </c>
      <c r="R1860" t="str">
        <f t="shared" si="179"/>
        <v>rock</v>
      </c>
      <c r="S1860" s="11">
        <f t="shared" si="176"/>
        <v>40892.992141203707</v>
      </c>
      <c r="T1860" s="10">
        <f t="shared" si="177"/>
        <v>40832.950474537036</v>
      </c>
    </row>
    <row r="1861" spans="1:20" ht="28.7" x14ac:dyDescent="0.5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5">
        <f t="shared" si="174"/>
        <v>1.3183333333333334</v>
      </c>
      <c r="P1861" s="6">
        <f t="shared" si="175"/>
        <v>70.625</v>
      </c>
      <c r="Q1861" t="str">
        <f t="shared" si="178"/>
        <v>music</v>
      </c>
      <c r="R1861" t="str">
        <f t="shared" si="179"/>
        <v>rock</v>
      </c>
      <c r="S1861" s="11">
        <f t="shared" si="176"/>
        <v>40808.520011574074</v>
      </c>
      <c r="T1861" s="10">
        <f t="shared" si="177"/>
        <v>40778.520011574074</v>
      </c>
    </row>
    <row r="1862" spans="1:20" ht="43" x14ac:dyDescent="0.5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11">
        <f t="shared" si="176"/>
        <v>41676.459305555552</v>
      </c>
      <c r="T1862" s="10">
        <f t="shared" si="177"/>
        <v>41655.459305555552</v>
      </c>
    </row>
    <row r="1863" spans="1:20" ht="43" x14ac:dyDescent="0.5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5">
        <f t="shared" si="174"/>
        <v>0</v>
      </c>
      <c r="P1863" s="6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11">
        <f t="shared" si="176"/>
        <v>42030.050243055557</v>
      </c>
      <c r="T1863" s="10">
        <f t="shared" si="177"/>
        <v>42000.050243055557</v>
      </c>
    </row>
    <row r="1864" spans="1:20" ht="43" x14ac:dyDescent="0.5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5">
        <f t="shared" si="174"/>
        <v>8.0833333333333326E-2</v>
      </c>
      <c r="P1864" s="6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11">
        <f t="shared" si="176"/>
        <v>42802.0625</v>
      </c>
      <c r="T1864" s="10">
        <f t="shared" si="177"/>
        <v>42755.242754629624</v>
      </c>
    </row>
    <row r="1865" spans="1:20" ht="43" x14ac:dyDescent="0.5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5">
        <f t="shared" si="174"/>
        <v>4.0000000000000001E-3</v>
      </c>
      <c r="P1865" s="6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1">
        <f t="shared" si="176"/>
        <v>41802.547280092593</v>
      </c>
      <c r="T1865" s="10">
        <f t="shared" si="177"/>
        <v>41772.547280092593</v>
      </c>
    </row>
    <row r="1866" spans="1:20" ht="43" x14ac:dyDescent="0.5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11">
        <f t="shared" si="176"/>
        <v>41763.466435185182</v>
      </c>
      <c r="T1866" s="10">
        <f t="shared" si="177"/>
        <v>41733.466435185182</v>
      </c>
    </row>
    <row r="1867" spans="1:20" ht="43" x14ac:dyDescent="0.5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5">
        <f t="shared" si="174"/>
        <v>3.6363636363636364E-5</v>
      </c>
      <c r="P1867" s="6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1">
        <f t="shared" si="176"/>
        <v>42680.159108796302</v>
      </c>
      <c r="T1867" s="10">
        <f t="shared" si="177"/>
        <v>42645.117442129631</v>
      </c>
    </row>
    <row r="1868" spans="1:20" ht="43" x14ac:dyDescent="0.5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5">
        <f t="shared" si="174"/>
        <v>5.0000000000000001E-3</v>
      </c>
      <c r="P1868" s="6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1">
        <f t="shared" si="176"/>
        <v>42794.916666666672</v>
      </c>
      <c r="T1868" s="10">
        <f t="shared" si="177"/>
        <v>42741.996493055558</v>
      </c>
    </row>
    <row r="1869" spans="1:20" ht="43" x14ac:dyDescent="0.5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5">
        <f t="shared" si="174"/>
        <v>5.0000000000000001E-4</v>
      </c>
      <c r="P1869" s="6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1">
        <f t="shared" si="176"/>
        <v>42679.674907407403</v>
      </c>
      <c r="T1869" s="10">
        <f t="shared" si="177"/>
        <v>42649.674907407403</v>
      </c>
    </row>
    <row r="1870" spans="1:20" ht="43" x14ac:dyDescent="0.5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11">
        <f t="shared" si="176"/>
        <v>42353.082638888889</v>
      </c>
      <c r="T1870" s="10">
        <f t="shared" si="177"/>
        <v>42328.529224537036</v>
      </c>
    </row>
    <row r="1871" spans="1:20" ht="43" x14ac:dyDescent="0.5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5">
        <f t="shared" si="174"/>
        <v>0</v>
      </c>
      <c r="P1871" s="6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11">
        <f t="shared" si="176"/>
        <v>42738.752881944441</v>
      </c>
      <c r="T1871" s="10">
        <f t="shared" si="177"/>
        <v>42708.752881944441</v>
      </c>
    </row>
    <row r="1872" spans="1:20" ht="43" x14ac:dyDescent="0.5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11">
        <f t="shared" si="176"/>
        <v>42399.928472222222</v>
      </c>
      <c r="T1872" s="10">
        <f t="shared" si="177"/>
        <v>42371.105729166666</v>
      </c>
    </row>
    <row r="1873" spans="1:20" ht="43" x14ac:dyDescent="0.5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5">
        <f t="shared" si="174"/>
        <v>0.7178461538461538</v>
      </c>
      <c r="P1873" s="6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11">
        <f t="shared" si="176"/>
        <v>41963.575243055559</v>
      </c>
      <c r="T1873" s="10">
        <f t="shared" si="177"/>
        <v>41923.533576388887</v>
      </c>
    </row>
    <row r="1874" spans="1:20" ht="43" x14ac:dyDescent="0.5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5">
        <f t="shared" si="174"/>
        <v>1.06E-2</v>
      </c>
      <c r="P1874" s="6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11">
        <f t="shared" si="176"/>
        <v>42184.879652777774</v>
      </c>
      <c r="T1874" s="10">
        <f t="shared" si="177"/>
        <v>42154.879652777774</v>
      </c>
    </row>
    <row r="1875" spans="1:20" ht="43" x14ac:dyDescent="0.5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5">
        <f t="shared" si="174"/>
        <v>4.4999999999999997E-3</v>
      </c>
      <c r="P1875" s="6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1">
        <f t="shared" si="176"/>
        <v>42193.447916666672</v>
      </c>
      <c r="T1875" s="10">
        <f t="shared" si="177"/>
        <v>42164.365856481483</v>
      </c>
    </row>
    <row r="1876" spans="1:20" ht="57.35" x14ac:dyDescent="0.5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5">
        <f t="shared" si="174"/>
        <v>1.6249999999999999E-4</v>
      </c>
      <c r="P1876" s="6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1">
        <f t="shared" si="176"/>
        <v>42549.719131944439</v>
      </c>
      <c r="T1876" s="10">
        <f t="shared" si="177"/>
        <v>42529.719131944439</v>
      </c>
    </row>
    <row r="1877" spans="1:20" ht="28.7" x14ac:dyDescent="0.5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5">
        <f t="shared" si="174"/>
        <v>5.1000000000000004E-3</v>
      </c>
      <c r="P1877" s="6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1">
        <f t="shared" si="176"/>
        <v>42588.649398148147</v>
      </c>
      <c r="T1877" s="10">
        <f t="shared" si="177"/>
        <v>42528.649398148147</v>
      </c>
    </row>
    <row r="1878" spans="1:20" ht="43" x14ac:dyDescent="0.5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5">
        <f t="shared" si="174"/>
        <v>0</v>
      </c>
      <c r="P1878" s="6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11">
        <f t="shared" si="176"/>
        <v>41806.034780092588</v>
      </c>
      <c r="T1878" s="10">
        <f t="shared" si="177"/>
        <v>41776.034780092588</v>
      </c>
    </row>
    <row r="1879" spans="1:20" ht="28.7" x14ac:dyDescent="0.5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5">
        <f t="shared" si="174"/>
        <v>0</v>
      </c>
      <c r="P1879" s="6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11">
        <f t="shared" si="176"/>
        <v>42063.779224537036</v>
      </c>
      <c r="T1879" s="10">
        <f t="shared" si="177"/>
        <v>42034.779224537036</v>
      </c>
    </row>
    <row r="1880" spans="1:20" ht="43" x14ac:dyDescent="0.5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5">
        <f t="shared" si="174"/>
        <v>0</v>
      </c>
      <c r="P1880" s="6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11">
        <f t="shared" si="176"/>
        <v>41802.758738425924</v>
      </c>
      <c r="T1880" s="10">
        <f t="shared" si="177"/>
        <v>41772.758738425924</v>
      </c>
    </row>
    <row r="1881" spans="1:20" ht="43" x14ac:dyDescent="0.5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5">
        <f t="shared" si="174"/>
        <v>1.1999999999999999E-3</v>
      </c>
      <c r="P1881" s="6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1">
        <f t="shared" si="176"/>
        <v>42443.357974537037</v>
      </c>
      <c r="T1881" s="10">
        <f t="shared" si="177"/>
        <v>42413.399641203709</v>
      </c>
    </row>
    <row r="1882" spans="1:20" ht="28.7" x14ac:dyDescent="0.5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11">
        <f t="shared" si="176"/>
        <v>42459.275231481486</v>
      </c>
      <c r="T1882" s="10">
        <f t="shared" si="177"/>
        <v>42430.316898148143</v>
      </c>
    </row>
    <row r="1883" spans="1:20" ht="43" x14ac:dyDescent="0.5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5">
        <f t="shared" si="174"/>
        <v>1.726845</v>
      </c>
      <c r="P1883" s="6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11">
        <f t="shared" si="176"/>
        <v>42072.860983796301</v>
      </c>
      <c r="T1883" s="10">
        <f t="shared" si="177"/>
        <v>42042.902650462958</v>
      </c>
    </row>
    <row r="1884" spans="1:20" ht="43" x14ac:dyDescent="0.5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5">
        <f t="shared" si="174"/>
        <v>1.008955223880597</v>
      </c>
      <c r="P1884" s="6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11">
        <f t="shared" si="176"/>
        <v>41100.741666666669</v>
      </c>
      <c r="T1884" s="10">
        <f t="shared" si="177"/>
        <v>41067.699212962965</v>
      </c>
    </row>
    <row r="1885" spans="1:20" ht="43" x14ac:dyDescent="0.5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5">
        <f t="shared" si="174"/>
        <v>1.0480480480480481</v>
      </c>
      <c r="P1885" s="6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11">
        <f t="shared" si="176"/>
        <v>41007.656342592592</v>
      </c>
      <c r="T1885" s="10">
        <f t="shared" si="177"/>
        <v>40977.698009259257</v>
      </c>
    </row>
    <row r="1886" spans="1:20" ht="43" x14ac:dyDescent="0.5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5">
        <f t="shared" si="174"/>
        <v>1.351</v>
      </c>
      <c r="P1886" s="6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11">
        <f t="shared" si="176"/>
        <v>41240.25</v>
      </c>
      <c r="T1886" s="10">
        <f t="shared" si="177"/>
        <v>41204.948321759257</v>
      </c>
    </row>
    <row r="1887" spans="1:20" ht="43" x14ac:dyDescent="0.5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11">
        <f t="shared" si="176"/>
        <v>41131.666666666664</v>
      </c>
      <c r="T1887" s="10">
        <f t="shared" si="177"/>
        <v>41098.843865740739</v>
      </c>
    </row>
    <row r="1888" spans="1:20" ht="43" x14ac:dyDescent="0.5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11">
        <f t="shared" si="176"/>
        <v>41955.69835648148</v>
      </c>
      <c r="T1888" s="10">
        <f t="shared" si="177"/>
        <v>41925.656689814816</v>
      </c>
    </row>
    <row r="1889" spans="1:20" ht="43" x14ac:dyDescent="0.5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5">
        <f t="shared" si="174"/>
        <v>1.1116666666666666</v>
      </c>
      <c r="P1889" s="6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11">
        <f t="shared" si="176"/>
        <v>42341.645833333328</v>
      </c>
      <c r="T1889" s="10">
        <f t="shared" si="177"/>
        <v>42323.550138888888</v>
      </c>
    </row>
    <row r="1890" spans="1:20" ht="43" x14ac:dyDescent="0.5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11">
        <f t="shared" si="176"/>
        <v>40329.957638888889</v>
      </c>
      <c r="T1890" s="10">
        <f t="shared" si="177"/>
        <v>40298.989953703705</v>
      </c>
    </row>
    <row r="1891" spans="1:20" ht="43" x14ac:dyDescent="0.5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11">
        <f t="shared" si="176"/>
        <v>41344.501689814817</v>
      </c>
      <c r="T1891" s="10">
        <f t="shared" si="177"/>
        <v>41299.543356481481</v>
      </c>
    </row>
    <row r="1892" spans="1:20" ht="43" x14ac:dyDescent="0.5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5">
        <f t="shared" si="174"/>
        <v>1.4458441666666668</v>
      </c>
      <c r="P1892" s="6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11">
        <f t="shared" si="176"/>
        <v>41258.536203703705</v>
      </c>
      <c r="T1892" s="10">
        <f t="shared" si="177"/>
        <v>41228.536203703705</v>
      </c>
    </row>
    <row r="1893" spans="1:20" ht="57.35" x14ac:dyDescent="0.5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11">
        <f t="shared" si="176"/>
        <v>40381</v>
      </c>
      <c r="T1893" s="10">
        <f t="shared" si="177"/>
        <v>40335.548078703701</v>
      </c>
    </row>
    <row r="1894" spans="1:20" ht="43" x14ac:dyDescent="0.5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5">
        <f t="shared" si="174"/>
        <v>1.3660000000000001</v>
      </c>
      <c r="P1894" s="6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11">
        <f t="shared" si="176"/>
        <v>40701.387511574074</v>
      </c>
      <c r="T1894" s="10">
        <f t="shared" si="177"/>
        <v>40671.387511574074</v>
      </c>
    </row>
    <row r="1895" spans="1:20" ht="43" x14ac:dyDescent="0.5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5">
        <f t="shared" si="174"/>
        <v>1.04</v>
      </c>
      <c r="P1895" s="6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11">
        <f t="shared" si="176"/>
        <v>40648.915972222225</v>
      </c>
      <c r="T1895" s="10">
        <f t="shared" si="177"/>
        <v>40632.69195601852</v>
      </c>
    </row>
    <row r="1896" spans="1:20" ht="28.7" x14ac:dyDescent="0.5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5">
        <f t="shared" si="174"/>
        <v>1.145</v>
      </c>
      <c r="P1896" s="6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1">
        <f t="shared" si="176"/>
        <v>40951.654895833337</v>
      </c>
      <c r="T1896" s="10">
        <f t="shared" si="177"/>
        <v>40920.654895833337</v>
      </c>
    </row>
    <row r="1897" spans="1:20" ht="43" x14ac:dyDescent="0.5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11">
        <f t="shared" si="176"/>
        <v>42297.496782407412</v>
      </c>
      <c r="T1897" s="10">
        <f t="shared" si="177"/>
        <v>42267.496782407412</v>
      </c>
    </row>
    <row r="1898" spans="1:20" ht="43" x14ac:dyDescent="0.5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5">
        <f t="shared" si="174"/>
        <v>1.2394678492239468</v>
      </c>
      <c r="P1898" s="6">
        <f t="shared" si="175"/>
        <v>43</v>
      </c>
      <c r="Q1898" t="str">
        <f t="shared" si="178"/>
        <v>music</v>
      </c>
      <c r="R1898" t="str">
        <f t="shared" si="179"/>
        <v>indie rock</v>
      </c>
      <c r="S1898" s="11">
        <f t="shared" si="176"/>
        <v>41011.460243055553</v>
      </c>
      <c r="T1898" s="10">
        <f t="shared" si="177"/>
        <v>40981.460243055553</v>
      </c>
    </row>
    <row r="1899" spans="1:20" ht="43" x14ac:dyDescent="0.5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11">
        <f t="shared" si="176"/>
        <v>41702.625</v>
      </c>
      <c r="T1899" s="10">
        <f t="shared" si="177"/>
        <v>41680.333402777782</v>
      </c>
    </row>
    <row r="1900" spans="1:20" ht="43" x14ac:dyDescent="0.5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5">
        <f t="shared" si="174"/>
        <v>1.4450000000000001</v>
      </c>
      <c r="P1900" s="6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11">
        <f t="shared" si="176"/>
        <v>42401.5</v>
      </c>
      <c r="T1900" s="10">
        <f t="shared" si="177"/>
        <v>42365.942974537036</v>
      </c>
    </row>
    <row r="1901" spans="1:20" ht="43" x14ac:dyDescent="0.5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11">
        <f t="shared" si="176"/>
        <v>42088.65006944444</v>
      </c>
      <c r="T1901" s="10">
        <f t="shared" si="177"/>
        <v>42058.691736111112</v>
      </c>
    </row>
    <row r="1902" spans="1:20" ht="43" x14ac:dyDescent="0.5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11">
        <f t="shared" si="176"/>
        <v>41188.165972222225</v>
      </c>
      <c r="T1902" s="10">
        <f t="shared" si="177"/>
        <v>41160.621886574074</v>
      </c>
    </row>
    <row r="1903" spans="1:20" ht="43" x14ac:dyDescent="0.5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5">
        <f t="shared" si="174"/>
        <v>2.696969696969697E-2</v>
      </c>
      <c r="P1903" s="6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1">
        <f t="shared" si="176"/>
        <v>42146.291666666672</v>
      </c>
      <c r="T1903" s="10">
        <f t="shared" si="177"/>
        <v>42116.29315972222</v>
      </c>
    </row>
    <row r="1904" spans="1:20" ht="43" x14ac:dyDescent="0.5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5">
        <f t="shared" si="174"/>
        <v>1.2E-2</v>
      </c>
      <c r="P1904" s="6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1">
        <f t="shared" si="176"/>
        <v>42067.539895833332</v>
      </c>
      <c r="T1904" s="10">
        <f t="shared" si="177"/>
        <v>42037.539895833332</v>
      </c>
    </row>
    <row r="1905" spans="1:20" ht="43" x14ac:dyDescent="0.5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11">
        <f t="shared" si="176"/>
        <v>42762.520729166667</v>
      </c>
      <c r="T1905" s="10">
        <f t="shared" si="177"/>
        <v>42702.520729166667</v>
      </c>
    </row>
    <row r="1906" spans="1:20" ht="43" x14ac:dyDescent="0.5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5">
        <f t="shared" si="174"/>
        <v>1E-3</v>
      </c>
      <c r="P1906" s="6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1">
        <f t="shared" si="176"/>
        <v>42371.435428240744</v>
      </c>
      <c r="T1906" s="10">
        <f t="shared" si="177"/>
        <v>42326.435428240744</v>
      </c>
    </row>
    <row r="1907" spans="1:20" ht="43" x14ac:dyDescent="0.5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5">
        <f t="shared" si="174"/>
        <v>1.6800000000000001E-3</v>
      </c>
      <c r="P1907" s="6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1">
        <f t="shared" si="176"/>
        <v>41889.675856481481</v>
      </c>
      <c r="T1907" s="10">
        <f t="shared" si="177"/>
        <v>41859.675856481481</v>
      </c>
    </row>
    <row r="1908" spans="1:20" ht="43" x14ac:dyDescent="0.5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11">
        <f t="shared" si="176"/>
        <v>42544.421099537038</v>
      </c>
      <c r="T1908" s="10">
        <f t="shared" si="177"/>
        <v>42514.421099537038</v>
      </c>
    </row>
    <row r="1909" spans="1:20" ht="43" x14ac:dyDescent="0.5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5">
        <f t="shared" si="174"/>
        <v>2.8333333333333335E-3</v>
      </c>
      <c r="P1909" s="6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1">
        <f t="shared" si="176"/>
        <v>41782.337094907409</v>
      </c>
      <c r="T1909" s="10">
        <f t="shared" si="177"/>
        <v>41767.337094907409</v>
      </c>
    </row>
    <row r="1910" spans="1:20" ht="43" x14ac:dyDescent="0.5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5">
        <f t="shared" si="174"/>
        <v>1.7319999999999999E-2</v>
      </c>
      <c r="P1910" s="6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1">
        <f t="shared" si="176"/>
        <v>42733.667824074073</v>
      </c>
      <c r="T1910" s="10">
        <f t="shared" si="177"/>
        <v>42703.667824074073</v>
      </c>
    </row>
    <row r="1911" spans="1:20" ht="43" x14ac:dyDescent="0.5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11">
        <f t="shared" si="176"/>
        <v>41935.179155092592</v>
      </c>
      <c r="T1911" s="10">
        <f t="shared" si="177"/>
        <v>41905.179155092592</v>
      </c>
    </row>
    <row r="1912" spans="1:20" ht="43" x14ac:dyDescent="0.5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11">
        <f t="shared" si="176"/>
        <v>42308.697916666672</v>
      </c>
      <c r="T1912" s="10">
        <f t="shared" si="177"/>
        <v>42264.713159722218</v>
      </c>
    </row>
    <row r="1913" spans="1:20" ht="43" x14ac:dyDescent="0.5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5">
        <f t="shared" si="174"/>
        <v>2.3529411764705883E-4</v>
      </c>
      <c r="P1913" s="6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1">
        <f t="shared" si="176"/>
        <v>41859.783958333333</v>
      </c>
      <c r="T1913" s="10">
        <f t="shared" si="177"/>
        <v>41829.783958333333</v>
      </c>
    </row>
    <row r="1914" spans="1:20" ht="43" x14ac:dyDescent="0.5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11">
        <f t="shared" si="176"/>
        <v>42158.976388888885</v>
      </c>
      <c r="T1914" s="10">
        <f t="shared" si="177"/>
        <v>42128.976388888885</v>
      </c>
    </row>
    <row r="1915" spans="1:20" ht="28.7" x14ac:dyDescent="0.5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5">
        <f t="shared" si="174"/>
        <v>1.3270833333333334E-2</v>
      </c>
      <c r="P1915" s="6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1">
        <f t="shared" si="176"/>
        <v>41920.261319444442</v>
      </c>
      <c r="T1915" s="10">
        <f t="shared" si="177"/>
        <v>41890.261319444442</v>
      </c>
    </row>
    <row r="1916" spans="1:20" ht="43" x14ac:dyDescent="0.5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5">
        <f t="shared" si="174"/>
        <v>9.0090090090090086E-2</v>
      </c>
      <c r="P1916" s="6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1">
        <f t="shared" si="176"/>
        <v>41943.915972222225</v>
      </c>
      <c r="T1916" s="10">
        <f t="shared" si="177"/>
        <v>41928.924456018518</v>
      </c>
    </row>
    <row r="1917" spans="1:20" ht="43" x14ac:dyDescent="0.5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5">
        <f t="shared" si="174"/>
        <v>1.6E-2</v>
      </c>
      <c r="P1917" s="6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1">
        <f t="shared" si="176"/>
        <v>41883.79886574074</v>
      </c>
      <c r="T1917" s="10">
        <f t="shared" si="177"/>
        <v>41863.79886574074</v>
      </c>
    </row>
    <row r="1918" spans="1:20" ht="28.7" x14ac:dyDescent="0.5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5">
        <f t="shared" si="174"/>
        <v>5.1000000000000004E-3</v>
      </c>
      <c r="P1918" s="6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1">
        <f t="shared" si="176"/>
        <v>42681.508969907409</v>
      </c>
      <c r="T1918" s="10">
        <f t="shared" si="177"/>
        <v>42656.467303240745</v>
      </c>
    </row>
    <row r="1919" spans="1:20" ht="28.7" x14ac:dyDescent="0.5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11">
        <f t="shared" si="176"/>
        <v>42776.020057870366</v>
      </c>
      <c r="T1919" s="10">
        <f t="shared" si="177"/>
        <v>42746.020057870366</v>
      </c>
    </row>
    <row r="1920" spans="1:20" ht="43" x14ac:dyDescent="0.5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5">
        <f t="shared" si="174"/>
        <v>1.04E-2</v>
      </c>
      <c r="P1920" s="6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11">
        <f t="shared" si="176"/>
        <v>41863.539942129632</v>
      </c>
      <c r="T1920" s="10">
        <f t="shared" si="177"/>
        <v>41828.539942129632</v>
      </c>
    </row>
    <row r="1921" spans="1:20" ht="43" x14ac:dyDescent="0.5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5">
        <f t="shared" si="174"/>
        <v>0.47399999999999998</v>
      </c>
      <c r="P1921" s="6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11">
        <f t="shared" si="176"/>
        <v>42143.625567129624</v>
      </c>
      <c r="T1921" s="10">
        <f t="shared" si="177"/>
        <v>42113.625567129624</v>
      </c>
    </row>
    <row r="1922" spans="1:20" ht="43" x14ac:dyDescent="0.5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5">
        <f t="shared" ref="O1922:O1985" si="180">E1922/D1922</f>
        <v>0.43030000000000002</v>
      </c>
      <c r="P1922" s="6">
        <f t="shared" ref="P1922:P1985" si="181">E1922/L1922</f>
        <v>40.980952380952381</v>
      </c>
      <c r="Q1922" t="str">
        <f t="shared" si="178"/>
        <v>technology</v>
      </c>
      <c r="R1922" t="str">
        <f t="shared" si="179"/>
        <v>gadgets</v>
      </c>
      <c r="S1922" s="11">
        <f t="shared" ref="S1922:S1985" si="182">(((I1922/60)/60)/24)+DATE(1970,1,1)+(-6/24)</f>
        <v>42298.708333333328</v>
      </c>
      <c r="T1922" s="10">
        <f t="shared" ref="T1922:T1985" si="183">(((J1922/60)/60)/24)+DATE(1970,1,1)+(-6/24)</f>
        <v>42270.625706018516</v>
      </c>
    </row>
    <row r="1923" spans="1:20" ht="28.7" x14ac:dyDescent="0.5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5">
        <f t="shared" si="180"/>
        <v>1.3680000000000001</v>
      </c>
      <c r="P1923" s="6">
        <f t="shared" si="181"/>
        <v>54</v>
      </c>
      <c r="Q1923" t="str">
        <f t="shared" ref="Q1923:Q1986" si="184">LEFT(N1923,FIND("/",N1923)-1)</f>
        <v>music</v>
      </c>
      <c r="R1923" t="str">
        <f t="shared" ref="R1923:R1986" si="185">RIGHT(N1923, LEN(N1923)-FIND("/", N1923))</f>
        <v>indie rock</v>
      </c>
      <c r="S1923" s="11">
        <f t="shared" si="182"/>
        <v>41103.971562500003</v>
      </c>
      <c r="T1923" s="10">
        <f t="shared" si="183"/>
        <v>41073.971562500003</v>
      </c>
    </row>
    <row r="1924" spans="1:20" ht="43" x14ac:dyDescent="0.5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5">
        <f t="shared" si="180"/>
        <v>1.1555</v>
      </c>
      <c r="P1924" s="6">
        <f t="shared" si="181"/>
        <v>36.109375</v>
      </c>
      <c r="Q1924" t="str">
        <f t="shared" si="184"/>
        <v>music</v>
      </c>
      <c r="R1924" t="str">
        <f t="shared" si="185"/>
        <v>indie rock</v>
      </c>
      <c r="S1924" s="11">
        <f t="shared" si="182"/>
        <v>41620.005868055552</v>
      </c>
      <c r="T1924" s="10">
        <f t="shared" si="183"/>
        <v>41590.005868055552</v>
      </c>
    </row>
    <row r="1925" spans="1:20" ht="43" x14ac:dyDescent="0.5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11">
        <f t="shared" si="182"/>
        <v>40812.957638888889</v>
      </c>
      <c r="T1925" s="10">
        <f t="shared" si="183"/>
        <v>40772.598749999997</v>
      </c>
    </row>
    <row r="1926" spans="1:20" ht="57.35" x14ac:dyDescent="0.5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5">
        <f t="shared" si="180"/>
        <v>1.1439999999999999</v>
      </c>
      <c r="P1926" s="6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1">
        <f t="shared" si="182"/>
        <v>41654.564583333333</v>
      </c>
      <c r="T1926" s="10">
        <f t="shared" si="183"/>
        <v>41626.511053240742</v>
      </c>
    </row>
    <row r="1927" spans="1:20" ht="28.7" x14ac:dyDescent="0.5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11">
        <f t="shared" si="182"/>
        <v>41557.75</v>
      </c>
      <c r="T1927" s="10">
        <f t="shared" si="183"/>
        <v>41535.65148148148</v>
      </c>
    </row>
    <row r="1928" spans="1:20" ht="57.35" x14ac:dyDescent="0.5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5">
        <f t="shared" si="180"/>
        <v>1.9537933333333333</v>
      </c>
      <c r="P1928" s="6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11">
        <f t="shared" si="182"/>
        <v>40483.768055555556</v>
      </c>
      <c r="T1928" s="10">
        <f t="shared" si="183"/>
        <v>40456.704351851848</v>
      </c>
    </row>
    <row r="1929" spans="1:20" x14ac:dyDescent="0.5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11">
        <f t="shared" si="182"/>
        <v>40975.957638888889</v>
      </c>
      <c r="T1929" s="10">
        <f t="shared" si="183"/>
        <v>40960.611562500002</v>
      </c>
    </row>
    <row r="1930" spans="1:20" ht="28.7" x14ac:dyDescent="0.5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5">
        <f t="shared" si="180"/>
        <v>1.031372549019608</v>
      </c>
      <c r="P1930" s="6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11">
        <f t="shared" si="182"/>
        <v>41401.398078703707</v>
      </c>
      <c r="T1930" s="10">
        <f t="shared" si="183"/>
        <v>41371.398078703707</v>
      </c>
    </row>
    <row r="1931" spans="1:20" ht="43" x14ac:dyDescent="0.5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5">
        <f t="shared" si="180"/>
        <v>1.003125</v>
      </c>
      <c r="P1931" s="6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1">
        <f t="shared" si="182"/>
        <v>40728.771597222221</v>
      </c>
      <c r="T1931" s="10">
        <f t="shared" si="183"/>
        <v>40686.771597222221</v>
      </c>
    </row>
    <row r="1932" spans="1:20" ht="28.7" x14ac:dyDescent="0.5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5">
        <f t="shared" si="180"/>
        <v>1.27</v>
      </c>
      <c r="P1932" s="6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11">
        <f t="shared" si="182"/>
        <v>41462.308819444443</v>
      </c>
      <c r="T1932" s="10">
        <f t="shared" si="183"/>
        <v>41402.308819444443</v>
      </c>
    </row>
    <row r="1933" spans="1:20" ht="43" x14ac:dyDescent="0.5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5">
        <f t="shared" si="180"/>
        <v>1.20601</v>
      </c>
      <c r="P1933" s="6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11">
        <f t="shared" si="182"/>
        <v>41050.895833333336</v>
      </c>
      <c r="T1933" s="10">
        <f t="shared" si="183"/>
        <v>41037.642465277779</v>
      </c>
    </row>
    <row r="1934" spans="1:20" ht="43" x14ac:dyDescent="0.5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11">
        <f t="shared" si="182"/>
        <v>40932.559872685182</v>
      </c>
      <c r="T1934" s="10">
        <f t="shared" si="183"/>
        <v>40911.559872685182</v>
      </c>
    </row>
    <row r="1935" spans="1:20" ht="43" x14ac:dyDescent="0.5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11">
        <f t="shared" si="182"/>
        <v>41908.880868055552</v>
      </c>
      <c r="T1935" s="10">
        <f t="shared" si="183"/>
        <v>41878.880868055552</v>
      </c>
    </row>
    <row r="1936" spans="1:20" ht="43" x14ac:dyDescent="0.5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5">
        <f t="shared" si="180"/>
        <v>1.2362</v>
      </c>
      <c r="P1936" s="6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11">
        <f t="shared" si="182"/>
        <v>40901.958333333336</v>
      </c>
      <c r="T1936" s="10">
        <f t="shared" si="183"/>
        <v>40865.617141203707</v>
      </c>
    </row>
    <row r="1937" spans="1:20" ht="43" x14ac:dyDescent="0.5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5">
        <f t="shared" si="180"/>
        <v>1.0840000000000001</v>
      </c>
      <c r="P1937" s="6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1">
        <f t="shared" si="182"/>
        <v>41810.957638888889</v>
      </c>
      <c r="T1937" s="10">
        <f t="shared" si="183"/>
        <v>41773.682534722226</v>
      </c>
    </row>
    <row r="1938" spans="1:20" ht="43" x14ac:dyDescent="0.5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5">
        <f t="shared" si="180"/>
        <v>1.1652013333333333</v>
      </c>
      <c r="P1938" s="6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11">
        <f t="shared" si="182"/>
        <v>40882.999305555553</v>
      </c>
      <c r="T1938" s="10">
        <f t="shared" si="183"/>
        <v>40852.639699074076</v>
      </c>
    </row>
    <row r="1939" spans="1:20" ht="43" x14ac:dyDescent="0.5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11">
        <f t="shared" si="182"/>
        <v>41074.915972222225</v>
      </c>
      <c r="T1939" s="10">
        <f t="shared" si="183"/>
        <v>41058.868993055556</v>
      </c>
    </row>
    <row r="1940" spans="1:20" ht="43" x14ac:dyDescent="0.5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11">
        <f t="shared" si="182"/>
        <v>41456.958333333336</v>
      </c>
      <c r="T1940" s="10">
        <f t="shared" si="183"/>
        <v>41426.009618055556</v>
      </c>
    </row>
    <row r="1941" spans="1:20" ht="43" x14ac:dyDescent="0.5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5">
        <f t="shared" si="180"/>
        <v>1.107</v>
      </c>
      <c r="P1941" s="6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11">
        <f t="shared" si="182"/>
        <v>41343.693379629629</v>
      </c>
      <c r="T1941" s="10">
        <f t="shared" si="183"/>
        <v>41313.735046296293</v>
      </c>
    </row>
    <row r="1942" spans="1:20" ht="43" x14ac:dyDescent="0.5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11">
        <f t="shared" si="182"/>
        <v>40708.915972222225</v>
      </c>
      <c r="T1942" s="10">
        <f t="shared" si="183"/>
        <v>40670.257326388892</v>
      </c>
    </row>
    <row r="1943" spans="1:20" ht="43" x14ac:dyDescent="0.5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11">
        <f t="shared" si="182"/>
        <v>41774.040868055556</v>
      </c>
      <c r="T1943" s="10">
        <f t="shared" si="183"/>
        <v>41744.040868055556</v>
      </c>
    </row>
    <row r="1944" spans="1:20" ht="43" x14ac:dyDescent="0.5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11">
        <f t="shared" si="182"/>
        <v>40728.578009259261</v>
      </c>
      <c r="T1944" s="10">
        <f t="shared" si="183"/>
        <v>40638.578009259261</v>
      </c>
    </row>
    <row r="1945" spans="1:20" ht="43" x14ac:dyDescent="0.5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11">
        <f t="shared" si="182"/>
        <v>42593.019861111112</v>
      </c>
      <c r="T1945" s="10">
        <f t="shared" si="183"/>
        <v>42548.019861111112</v>
      </c>
    </row>
    <row r="1946" spans="1:20" ht="43" x14ac:dyDescent="0.5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5">
        <f t="shared" si="180"/>
        <v>7.8805550000000002</v>
      </c>
      <c r="P1946" s="6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11">
        <f t="shared" si="182"/>
        <v>41760.334374999999</v>
      </c>
      <c r="T1946" s="10">
        <f t="shared" si="183"/>
        <v>41730.334374999999</v>
      </c>
    </row>
    <row r="1947" spans="1:20" ht="43" x14ac:dyDescent="0.5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11">
        <f t="shared" si="182"/>
        <v>42197.001828703709</v>
      </c>
      <c r="T1947" s="10">
        <f t="shared" si="183"/>
        <v>42157.001828703709</v>
      </c>
    </row>
    <row r="1948" spans="1:20" ht="43" x14ac:dyDescent="0.5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11">
        <f t="shared" si="182"/>
        <v>41748.858344907407</v>
      </c>
      <c r="T1948" s="10">
        <f t="shared" si="183"/>
        <v>41688.900011574071</v>
      </c>
    </row>
    <row r="1949" spans="1:20" ht="57.35" x14ac:dyDescent="0.5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11">
        <f t="shared" si="182"/>
        <v>40139.999305555553</v>
      </c>
      <c r="T1949" s="10">
        <f t="shared" si="183"/>
        <v>40102.668055555558</v>
      </c>
    </row>
    <row r="1950" spans="1:20" ht="28.7" x14ac:dyDescent="0.5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11">
        <f t="shared" si="182"/>
        <v>42527.459722222222</v>
      </c>
      <c r="T1950" s="10">
        <f t="shared" si="183"/>
        <v>42473.354270833333</v>
      </c>
    </row>
    <row r="1951" spans="1:20" ht="43" x14ac:dyDescent="0.5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11">
        <f t="shared" si="182"/>
        <v>41830.173043981478</v>
      </c>
      <c r="T1951" s="10">
        <f t="shared" si="183"/>
        <v>41800.173043981478</v>
      </c>
    </row>
    <row r="1952" spans="1:20" ht="43" x14ac:dyDescent="0.5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5">
        <f t="shared" si="180"/>
        <v>2.0051866666666669</v>
      </c>
      <c r="P1952" s="6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11">
        <f t="shared" si="182"/>
        <v>40654.931400462963</v>
      </c>
      <c r="T1952" s="10">
        <f t="shared" si="183"/>
        <v>40623.931400462963</v>
      </c>
    </row>
    <row r="1953" spans="1:20" ht="43" x14ac:dyDescent="0.5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11">
        <f t="shared" si="182"/>
        <v>42681.212233796294</v>
      </c>
      <c r="T1953" s="10">
        <f t="shared" si="183"/>
        <v>42651.170567129629</v>
      </c>
    </row>
    <row r="1954" spans="1:20" ht="43" x14ac:dyDescent="0.5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11">
        <f t="shared" si="182"/>
        <v>41563.35665509259</v>
      </c>
      <c r="T1954" s="10">
        <f t="shared" si="183"/>
        <v>41526.35665509259</v>
      </c>
    </row>
    <row r="1955" spans="1:20" ht="43" x14ac:dyDescent="0.5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11">
        <f t="shared" si="182"/>
        <v>40969.875</v>
      </c>
      <c r="T1955" s="10">
        <f t="shared" si="183"/>
        <v>40940.949826388889</v>
      </c>
    </row>
    <row r="1956" spans="1:20" ht="28.7" x14ac:dyDescent="0.5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11">
        <f t="shared" si="182"/>
        <v>42440.958333333328</v>
      </c>
      <c r="T1956" s="10">
        <f t="shared" si="183"/>
        <v>42394.330740740741</v>
      </c>
    </row>
    <row r="1957" spans="1:20" ht="43" x14ac:dyDescent="0.5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11">
        <f t="shared" si="182"/>
        <v>41052.541666666664</v>
      </c>
      <c r="T1957" s="10">
        <f t="shared" si="183"/>
        <v>41020.021770833337</v>
      </c>
    </row>
    <row r="1958" spans="1:20" ht="43" x14ac:dyDescent="0.5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11">
        <f t="shared" si="182"/>
        <v>42112.632002314815</v>
      </c>
      <c r="T1958" s="10">
        <f t="shared" si="183"/>
        <v>42067.673668981486</v>
      </c>
    </row>
    <row r="1959" spans="1:20" ht="28.7" x14ac:dyDescent="0.5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11">
        <f t="shared" si="182"/>
        <v>41208.848530092589</v>
      </c>
      <c r="T1959" s="10">
        <f t="shared" si="183"/>
        <v>41178.848530092589</v>
      </c>
    </row>
    <row r="1960" spans="1:20" ht="43" x14ac:dyDescent="0.5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11">
        <f t="shared" si="182"/>
        <v>41356.69630787037</v>
      </c>
      <c r="T1960" s="10">
        <f t="shared" si="183"/>
        <v>41326.737974537034</v>
      </c>
    </row>
    <row r="1961" spans="1:20" ht="43" x14ac:dyDescent="0.5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11">
        <f t="shared" si="182"/>
        <v>41912.75</v>
      </c>
      <c r="T1961" s="10">
        <f t="shared" si="183"/>
        <v>41871.595601851855</v>
      </c>
    </row>
    <row r="1962" spans="1:20" ht="43" x14ac:dyDescent="0.5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5">
        <f t="shared" si="180"/>
        <v>1.1790285714285715</v>
      </c>
      <c r="P1962" s="6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11">
        <f t="shared" si="182"/>
        <v>41994.112743055557</v>
      </c>
      <c r="T1962" s="10">
        <f t="shared" si="183"/>
        <v>41964.112743055557</v>
      </c>
    </row>
    <row r="1963" spans="1:20" ht="43" x14ac:dyDescent="0.5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11">
        <f t="shared" si="182"/>
        <v>41187.915972222225</v>
      </c>
      <c r="T1963" s="10">
        <f t="shared" si="183"/>
        <v>41147.944641203707</v>
      </c>
    </row>
    <row r="1964" spans="1:20" ht="43" x14ac:dyDescent="0.5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5">
        <f t="shared" si="180"/>
        <v>1.9292499999999999</v>
      </c>
      <c r="P1964" s="6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11">
        <f t="shared" si="182"/>
        <v>41772.530509259261</v>
      </c>
      <c r="T1964" s="10">
        <f t="shared" si="183"/>
        <v>41742.530509259261</v>
      </c>
    </row>
    <row r="1965" spans="1:20" ht="43" x14ac:dyDescent="0.5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5">
        <f t="shared" si="180"/>
        <v>1.268842105263158</v>
      </c>
      <c r="P1965" s="6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1">
        <f t="shared" si="182"/>
        <v>41898.179791666669</v>
      </c>
      <c r="T1965" s="10">
        <f t="shared" si="183"/>
        <v>41863.179791666669</v>
      </c>
    </row>
    <row r="1966" spans="1:20" ht="43" x14ac:dyDescent="0.5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11">
        <f t="shared" si="182"/>
        <v>42482.022824074069</v>
      </c>
      <c r="T1966" s="10">
        <f t="shared" si="183"/>
        <v>42452.022824074069</v>
      </c>
    </row>
    <row r="1967" spans="1:20" ht="43" x14ac:dyDescent="0.5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11">
        <f t="shared" si="182"/>
        <v>40919.791666666664</v>
      </c>
      <c r="T1967" s="10">
        <f t="shared" si="183"/>
        <v>40897.839236111111</v>
      </c>
    </row>
    <row r="1968" spans="1:20" ht="43" x14ac:dyDescent="0.5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5">
        <f t="shared" si="180"/>
        <v>2.0674309000000002</v>
      </c>
      <c r="P1968" s="6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11">
        <f t="shared" si="182"/>
        <v>41865.290486111109</v>
      </c>
      <c r="T1968" s="10">
        <f t="shared" si="183"/>
        <v>41835.290486111109</v>
      </c>
    </row>
    <row r="1969" spans="1:20" ht="43" x14ac:dyDescent="0.5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11">
        <f t="shared" si="182"/>
        <v>41760.413530092592</v>
      </c>
      <c r="T1969" s="10">
        <f t="shared" si="183"/>
        <v>41730.413530092592</v>
      </c>
    </row>
    <row r="1970" spans="1:20" ht="28.7" x14ac:dyDescent="0.5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11">
        <f t="shared" si="182"/>
        <v>42707.378645833334</v>
      </c>
      <c r="T1970" s="10">
        <f t="shared" si="183"/>
        <v>42676.336979166663</v>
      </c>
    </row>
    <row r="1971" spans="1:20" ht="43" x14ac:dyDescent="0.5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11">
        <f t="shared" si="182"/>
        <v>42587.542453703703</v>
      </c>
      <c r="T1971" s="10">
        <f t="shared" si="183"/>
        <v>42557.542453703703</v>
      </c>
    </row>
    <row r="1972" spans="1:20" ht="43" x14ac:dyDescent="0.5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5">
        <f t="shared" si="180"/>
        <v>11.318</v>
      </c>
      <c r="P1972" s="6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11">
        <f t="shared" si="182"/>
        <v>41383.901631944449</v>
      </c>
      <c r="T1972" s="10">
        <f t="shared" si="183"/>
        <v>41323.943298611113</v>
      </c>
    </row>
    <row r="1973" spans="1:20" ht="43" x14ac:dyDescent="0.5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11">
        <f t="shared" si="182"/>
        <v>41592.916666666664</v>
      </c>
      <c r="T1973" s="10">
        <f t="shared" si="183"/>
        <v>41561.250706018516</v>
      </c>
    </row>
    <row r="1974" spans="1:20" ht="43" x14ac:dyDescent="0.5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11">
        <f t="shared" si="182"/>
        <v>41230.803749999999</v>
      </c>
      <c r="T1974" s="10">
        <f t="shared" si="183"/>
        <v>41200.762083333335</v>
      </c>
    </row>
    <row r="1975" spans="1:20" ht="43" x14ac:dyDescent="0.5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11">
        <f t="shared" si="182"/>
        <v>42588.041666666672</v>
      </c>
      <c r="T1975" s="10">
        <f t="shared" si="183"/>
        <v>42549.472962962958</v>
      </c>
    </row>
    <row r="1976" spans="1:20" ht="43" x14ac:dyDescent="0.5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11">
        <f t="shared" si="182"/>
        <v>41505.084131944444</v>
      </c>
      <c r="T1976" s="10">
        <f t="shared" si="183"/>
        <v>41445.084131944444</v>
      </c>
    </row>
    <row r="1977" spans="1:20" ht="28.7" x14ac:dyDescent="0.5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11">
        <f t="shared" si="182"/>
        <v>41343.505219907405</v>
      </c>
      <c r="T1977" s="10">
        <f t="shared" si="183"/>
        <v>41313.505219907405</v>
      </c>
    </row>
    <row r="1978" spans="1:20" ht="28.7" x14ac:dyDescent="0.5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11">
        <f t="shared" si="182"/>
        <v>41468.649594907409</v>
      </c>
      <c r="T1978" s="10">
        <f t="shared" si="183"/>
        <v>41438.649594907409</v>
      </c>
    </row>
    <row r="1979" spans="1:20" ht="43" x14ac:dyDescent="0.5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11">
        <f t="shared" si="182"/>
        <v>42357.082638888889</v>
      </c>
      <c r="T1979" s="10">
        <f t="shared" si="183"/>
        <v>42310.966898148152</v>
      </c>
    </row>
    <row r="1980" spans="1:20" ht="43" x14ac:dyDescent="0.5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5">
        <f t="shared" si="180"/>
        <v>10.2684514</v>
      </c>
      <c r="P1980" s="6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11">
        <f t="shared" si="182"/>
        <v>41072.041666666664</v>
      </c>
      <c r="T1980" s="10">
        <f t="shared" si="183"/>
        <v>41038.975601851853</v>
      </c>
    </row>
    <row r="1981" spans="1:20" ht="43" x14ac:dyDescent="0.5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5">
        <f t="shared" si="180"/>
        <v>1.14901155</v>
      </c>
      <c r="P1981" s="6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11">
        <f t="shared" si="182"/>
        <v>42326.957638888889</v>
      </c>
      <c r="T1981" s="10">
        <f t="shared" si="183"/>
        <v>42290.210023148145</v>
      </c>
    </row>
    <row r="1982" spans="1:20" ht="28.7" x14ac:dyDescent="0.5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11">
        <f t="shared" si="182"/>
        <v>42463.250717592593</v>
      </c>
      <c r="T1982" s="10">
        <f t="shared" si="183"/>
        <v>42423.292384259257</v>
      </c>
    </row>
    <row r="1983" spans="1:20" ht="43" x14ac:dyDescent="0.5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5">
        <f t="shared" si="180"/>
        <v>5.0799999999999998E-2</v>
      </c>
      <c r="P1983" s="6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1">
        <f t="shared" si="182"/>
        <v>41829.475289351853</v>
      </c>
      <c r="T1983" s="10">
        <f t="shared" si="183"/>
        <v>41799.475289351853</v>
      </c>
    </row>
    <row r="1984" spans="1:20" ht="43" x14ac:dyDescent="0.5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5">
        <f t="shared" si="180"/>
        <v>0</v>
      </c>
      <c r="P1984" s="6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11">
        <f t="shared" si="182"/>
        <v>42708.378321759257</v>
      </c>
      <c r="T1984" s="10">
        <f t="shared" si="183"/>
        <v>42678.336655092593</v>
      </c>
    </row>
    <row r="1985" spans="1:20" ht="43" x14ac:dyDescent="0.5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5">
        <f t="shared" si="180"/>
        <v>4.2999999999999997E-2</v>
      </c>
      <c r="P1985" s="6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11">
        <f t="shared" si="182"/>
        <v>42615.041666666672</v>
      </c>
      <c r="T1985" s="10">
        <f t="shared" si="183"/>
        <v>42592.761782407411</v>
      </c>
    </row>
    <row r="1986" spans="1:20" ht="57.35" x14ac:dyDescent="0.5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5">
        <f t="shared" ref="O1986:O2049" si="186">E1986/D1986</f>
        <v>0.21146666666666666</v>
      </c>
      <c r="P1986" s="6">
        <f t="shared" ref="P1986:P2049" si="187">E1986/L1986</f>
        <v>453.14285714285717</v>
      </c>
      <c r="Q1986" t="str">
        <f t="shared" si="184"/>
        <v>photography</v>
      </c>
      <c r="R1986" t="str">
        <f t="shared" si="185"/>
        <v>people</v>
      </c>
      <c r="S1986" s="11">
        <f t="shared" ref="S1986:S2049" si="188">(((I1986/60)/60)/24)+DATE(1970,1,1)+(-6/24)</f>
        <v>41973.581956018519</v>
      </c>
      <c r="T1986" s="10">
        <f t="shared" ref="T1986:T2049" si="189">(((J1986/60)/60)/24)+DATE(1970,1,1)+(-6/24)</f>
        <v>41913.540289351848</v>
      </c>
    </row>
    <row r="1987" spans="1:20" ht="43" x14ac:dyDescent="0.5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5">
        <f t="shared" si="186"/>
        <v>3.1875000000000001E-2</v>
      </c>
      <c r="P1987" s="6">
        <f t="shared" si="187"/>
        <v>12.75</v>
      </c>
      <c r="Q1987" t="str">
        <f t="shared" ref="Q1987:Q2050" si="190">LEFT(N1987,FIND("/",N1987)-1)</f>
        <v>photography</v>
      </c>
      <c r="R1987" t="str">
        <f t="shared" ref="R1987:R2050" si="191">RIGHT(N1987, LEN(N1987)-FIND("/", N1987))</f>
        <v>people</v>
      </c>
      <c r="S1987" s="11">
        <f t="shared" si="188"/>
        <v>42584.708333333328</v>
      </c>
      <c r="T1987" s="10">
        <f t="shared" si="189"/>
        <v>42555.448738425926</v>
      </c>
    </row>
    <row r="1988" spans="1:20" ht="43" x14ac:dyDescent="0.5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5">
        <f t="shared" si="186"/>
        <v>5.0000000000000001E-4</v>
      </c>
      <c r="P1988" s="6">
        <f t="shared" si="187"/>
        <v>1</v>
      </c>
      <c r="Q1988" t="str">
        <f t="shared" si="190"/>
        <v>photography</v>
      </c>
      <c r="R1988" t="str">
        <f t="shared" si="191"/>
        <v>people</v>
      </c>
      <c r="S1988" s="11">
        <f t="shared" si="188"/>
        <v>42443.142164351855</v>
      </c>
      <c r="T1988" s="10">
        <f t="shared" si="189"/>
        <v>42413.183831018512</v>
      </c>
    </row>
    <row r="1989" spans="1:20" ht="28.7" x14ac:dyDescent="0.5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11">
        <f t="shared" si="188"/>
        <v>42064.389768518522</v>
      </c>
      <c r="T1989" s="10">
        <f t="shared" si="189"/>
        <v>42034.389768518522</v>
      </c>
    </row>
    <row r="1990" spans="1:20" x14ac:dyDescent="0.5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5">
        <f t="shared" si="186"/>
        <v>4.1666666666666666E-3</v>
      </c>
      <c r="P1990" s="6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1">
        <f t="shared" si="188"/>
        <v>42236.513217592597</v>
      </c>
      <c r="T1990" s="10">
        <f t="shared" si="189"/>
        <v>42206.513217592597</v>
      </c>
    </row>
    <row r="1991" spans="1:20" ht="43" x14ac:dyDescent="0.5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5">
        <f t="shared" si="186"/>
        <v>0.01</v>
      </c>
      <c r="P1991" s="6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1">
        <f t="shared" si="188"/>
        <v>42715.430648148147</v>
      </c>
      <c r="T1991" s="10">
        <f t="shared" si="189"/>
        <v>42685.430648148147</v>
      </c>
    </row>
    <row r="1992" spans="1:20" ht="43" x14ac:dyDescent="0.5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5">
        <f t="shared" si="186"/>
        <v>0.16966666666666666</v>
      </c>
      <c r="P1992" s="6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1">
        <f t="shared" si="188"/>
        <v>42412.945972222224</v>
      </c>
      <c r="T1992" s="10">
        <f t="shared" si="189"/>
        <v>42397.945972222224</v>
      </c>
    </row>
    <row r="1993" spans="1:20" ht="28.7" x14ac:dyDescent="0.5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11">
        <f t="shared" si="188"/>
        <v>42188.64335648148</v>
      </c>
      <c r="T1993" s="10">
        <f t="shared" si="189"/>
        <v>42167.64335648148</v>
      </c>
    </row>
    <row r="1994" spans="1:20" ht="28.7" x14ac:dyDescent="0.5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5">
        <f t="shared" si="186"/>
        <v>1.3333333333333333E-3</v>
      </c>
      <c r="P1994" s="6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1">
        <f t="shared" si="188"/>
        <v>42052.893414351856</v>
      </c>
      <c r="T1994" s="10">
        <f t="shared" si="189"/>
        <v>42022.893414351856</v>
      </c>
    </row>
    <row r="1995" spans="1:20" ht="43" x14ac:dyDescent="0.5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5">
        <f t="shared" si="186"/>
        <v>0</v>
      </c>
      <c r="P1995" s="6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11">
        <f t="shared" si="188"/>
        <v>42359.33839120371</v>
      </c>
      <c r="T1995" s="10">
        <f t="shared" si="189"/>
        <v>42329.33839120371</v>
      </c>
    </row>
    <row r="1996" spans="1:20" ht="57.35" x14ac:dyDescent="0.5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5">
        <f t="shared" si="186"/>
        <v>0</v>
      </c>
      <c r="P1996" s="6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11">
        <f t="shared" si="188"/>
        <v>42710.797939814816</v>
      </c>
      <c r="T1996" s="10">
        <f t="shared" si="189"/>
        <v>42650.756273148145</v>
      </c>
    </row>
    <row r="1997" spans="1:20" ht="43" x14ac:dyDescent="0.5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5">
        <f t="shared" si="186"/>
        <v>7.8E-2</v>
      </c>
      <c r="P1997" s="6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1">
        <f t="shared" si="188"/>
        <v>42201.652037037042</v>
      </c>
      <c r="T1997" s="10">
        <f t="shared" si="189"/>
        <v>42181.652037037042</v>
      </c>
    </row>
    <row r="1998" spans="1:20" ht="43" x14ac:dyDescent="0.5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5">
        <f t="shared" si="186"/>
        <v>0</v>
      </c>
      <c r="P1998" s="6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11">
        <f t="shared" si="188"/>
        <v>41830.569571759261</v>
      </c>
      <c r="T1998" s="10">
        <f t="shared" si="189"/>
        <v>41800.569571759261</v>
      </c>
    </row>
    <row r="1999" spans="1:20" ht="43" x14ac:dyDescent="0.5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5">
        <f t="shared" si="186"/>
        <v>0</v>
      </c>
      <c r="P1999" s="6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11">
        <f t="shared" si="188"/>
        <v>41877.680694444447</v>
      </c>
      <c r="T1999" s="10">
        <f t="shared" si="189"/>
        <v>41847.680694444447</v>
      </c>
    </row>
    <row r="2000" spans="1:20" ht="43" x14ac:dyDescent="0.5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11">
        <f t="shared" si="188"/>
        <v>41851.868495370371</v>
      </c>
      <c r="T2000" s="10">
        <f t="shared" si="189"/>
        <v>41806.868495370371</v>
      </c>
    </row>
    <row r="2001" spans="1:20" ht="43" x14ac:dyDescent="0.5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11">
        <f t="shared" si="188"/>
        <v>41956.274398148147</v>
      </c>
      <c r="T2001" s="10">
        <f t="shared" si="189"/>
        <v>41926.232731481483</v>
      </c>
    </row>
    <row r="2002" spans="1:20" ht="43" x14ac:dyDescent="0.5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5">
        <f t="shared" si="186"/>
        <v>0.125</v>
      </c>
      <c r="P2002" s="6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1">
        <f t="shared" si="188"/>
        <v>42375.701539351852</v>
      </c>
      <c r="T2002" s="10">
        <f t="shared" si="189"/>
        <v>42345.701539351852</v>
      </c>
    </row>
    <row r="2003" spans="1:20" ht="28.7" x14ac:dyDescent="0.5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5">
        <f t="shared" si="186"/>
        <v>3.8212909090909091</v>
      </c>
      <c r="P2003" s="6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11">
        <f t="shared" si="188"/>
        <v>42167.583333333328</v>
      </c>
      <c r="T2003" s="10">
        <f t="shared" si="189"/>
        <v>42135.959675925929</v>
      </c>
    </row>
    <row r="2004" spans="1:20" ht="43" x14ac:dyDescent="0.5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5">
        <f t="shared" si="186"/>
        <v>2.1679422000000002</v>
      </c>
      <c r="P2004" s="6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11">
        <f t="shared" si="188"/>
        <v>42758.46230324074</v>
      </c>
      <c r="T2004" s="10">
        <f t="shared" si="189"/>
        <v>42728.46230324074</v>
      </c>
    </row>
    <row r="2005" spans="1:20" ht="57.35" x14ac:dyDescent="0.5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5">
        <f t="shared" si="186"/>
        <v>3.12</v>
      </c>
      <c r="P2005" s="6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11">
        <f t="shared" si="188"/>
        <v>40361.708333333336</v>
      </c>
      <c r="T2005" s="10">
        <f t="shared" si="189"/>
        <v>40346.875601851854</v>
      </c>
    </row>
    <row r="2006" spans="1:20" ht="43" x14ac:dyDescent="0.5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5">
        <f t="shared" si="186"/>
        <v>2.3442048</v>
      </c>
      <c r="P2006" s="6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11">
        <f t="shared" si="188"/>
        <v>41830.354895833334</v>
      </c>
      <c r="T2006" s="10">
        <f t="shared" si="189"/>
        <v>41800.354895833334</v>
      </c>
    </row>
    <row r="2007" spans="1:20" ht="43" x14ac:dyDescent="0.5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5">
        <f t="shared" si="186"/>
        <v>1.236801</v>
      </c>
      <c r="P2007" s="6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11">
        <f t="shared" si="188"/>
        <v>41562.915972222225</v>
      </c>
      <c r="T2007" s="10">
        <f t="shared" si="189"/>
        <v>41535.562708333331</v>
      </c>
    </row>
    <row r="2008" spans="1:20" ht="57.35" x14ac:dyDescent="0.5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5">
        <f t="shared" si="186"/>
        <v>2.4784000000000002</v>
      </c>
      <c r="P2008" s="6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11">
        <f t="shared" si="188"/>
        <v>41976.292187500003</v>
      </c>
      <c r="T2008" s="10">
        <f t="shared" si="189"/>
        <v>41941.250520833331</v>
      </c>
    </row>
    <row r="2009" spans="1:20" ht="57.35" x14ac:dyDescent="0.5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5">
        <f t="shared" si="186"/>
        <v>1.157092</v>
      </c>
      <c r="P2009" s="6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11">
        <f t="shared" si="188"/>
        <v>40413.916666666664</v>
      </c>
      <c r="T2009" s="10">
        <f t="shared" si="189"/>
        <v>40347.587800925925</v>
      </c>
    </row>
    <row r="2010" spans="1:20" ht="43" x14ac:dyDescent="0.5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5">
        <f t="shared" si="186"/>
        <v>1.1707484768810599</v>
      </c>
      <c r="P2010" s="6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11">
        <f t="shared" si="188"/>
        <v>40805.354421296295</v>
      </c>
      <c r="T2010" s="10">
        <f t="shared" si="189"/>
        <v>40761.354421296295</v>
      </c>
    </row>
    <row r="2011" spans="1:20" ht="43" x14ac:dyDescent="0.5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5">
        <f t="shared" si="186"/>
        <v>3.05158</v>
      </c>
      <c r="P2011" s="6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11">
        <f t="shared" si="188"/>
        <v>42697.115081018521</v>
      </c>
      <c r="T2011" s="10">
        <f t="shared" si="189"/>
        <v>42661.073414351849</v>
      </c>
    </row>
    <row r="2012" spans="1:20" ht="28.7" x14ac:dyDescent="0.5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5">
        <f t="shared" si="186"/>
        <v>3.2005299999999997</v>
      </c>
      <c r="P2012" s="6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11">
        <f t="shared" si="188"/>
        <v>42600.746423611112</v>
      </c>
      <c r="T2012" s="10">
        <f t="shared" si="189"/>
        <v>42570.746423611112</v>
      </c>
    </row>
    <row r="2013" spans="1:20" ht="43" x14ac:dyDescent="0.5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5">
        <f t="shared" si="186"/>
        <v>8.1956399999999991</v>
      </c>
      <c r="P2013" s="6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11">
        <f t="shared" si="188"/>
        <v>42380.708333333328</v>
      </c>
      <c r="T2013" s="10">
        <f t="shared" si="189"/>
        <v>42347.108483796299</v>
      </c>
    </row>
    <row r="2014" spans="1:20" ht="43" x14ac:dyDescent="0.5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5">
        <f t="shared" si="186"/>
        <v>2.3490000000000002</v>
      </c>
      <c r="P2014" s="6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11">
        <f t="shared" si="188"/>
        <v>42040.572233796294</v>
      </c>
      <c r="T2014" s="10">
        <f t="shared" si="189"/>
        <v>42010.572233796294</v>
      </c>
    </row>
    <row r="2015" spans="1:20" ht="43" x14ac:dyDescent="0.5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5">
        <f t="shared" si="186"/>
        <v>4.9491375</v>
      </c>
      <c r="P2015" s="6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11">
        <f t="shared" si="188"/>
        <v>42559.710810185185</v>
      </c>
      <c r="T2015" s="10">
        <f t="shared" si="189"/>
        <v>42499.710810185185</v>
      </c>
    </row>
    <row r="2016" spans="1:20" ht="43" x14ac:dyDescent="0.5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5">
        <f t="shared" si="186"/>
        <v>78.137822333333332</v>
      </c>
      <c r="P2016" s="6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11">
        <f t="shared" si="188"/>
        <v>41357.922905092593</v>
      </c>
      <c r="T2016" s="10">
        <f t="shared" si="189"/>
        <v>41323.964571759258</v>
      </c>
    </row>
    <row r="2017" spans="1:20" ht="43" x14ac:dyDescent="0.5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5">
        <f t="shared" si="186"/>
        <v>1.1300013888888889</v>
      </c>
      <c r="P2017" s="6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11">
        <f t="shared" si="188"/>
        <v>40795.626886574071</v>
      </c>
      <c r="T2017" s="10">
        <f t="shared" si="189"/>
        <v>40765.626886574071</v>
      </c>
    </row>
    <row r="2018" spans="1:20" ht="28.7" x14ac:dyDescent="0.5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5">
        <f t="shared" si="186"/>
        <v>9.2154220000000002</v>
      </c>
      <c r="P2018" s="6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11">
        <f t="shared" si="188"/>
        <v>41342.63077546296</v>
      </c>
      <c r="T2018" s="10">
        <f t="shared" si="189"/>
        <v>41312.63077546296</v>
      </c>
    </row>
    <row r="2019" spans="1:20" ht="43" x14ac:dyDescent="0.5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5">
        <f t="shared" si="186"/>
        <v>1.2510239999999999</v>
      </c>
      <c r="P2019" s="6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11">
        <f t="shared" si="188"/>
        <v>40991.916666666664</v>
      </c>
      <c r="T2019" s="10">
        <f t="shared" si="189"/>
        <v>40960.807349537034</v>
      </c>
    </row>
    <row r="2020" spans="1:20" ht="43" x14ac:dyDescent="0.5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5">
        <f t="shared" si="186"/>
        <v>1.0224343076923077</v>
      </c>
      <c r="P2020" s="6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11">
        <f t="shared" si="188"/>
        <v>42229.115844907406</v>
      </c>
      <c r="T2020" s="10">
        <f t="shared" si="189"/>
        <v>42199.115844907406</v>
      </c>
    </row>
    <row r="2021" spans="1:20" ht="43" x14ac:dyDescent="0.5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5">
        <f t="shared" si="186"/>
        <v>4.8490975000000001</v>
      </c>
      <c r="P2021" s="6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11">
        <f t="shared" si="188"/>
        <v>42635.45857638889</v>
      </c>
      <c r="T2021" s="10">
        <f t="shared" si="189"/>
        <v>42605.45857638889</v>
      </c>
    </row>
    <row r="2022" spans="1:20" ht="43" x14ac:dyDescent="0.5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5">
        <f t="shared" si="186"/>
        <v>1.9233333333333333</v>
      </c>
      <c r="P2022" s="6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11">
        <f t="shared" si="188"/>
        <v>41773.711111111108</v>
      </c>
      <c r="T2022" s="10">
        <f t="shared" si="189"/>
        <v>41736.847499999996</v>
      </c>
    </row>
    <row r="2023" spans="1:20" ht="43" x14ac:dyDescent="0.5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5">
        <f t="shared" si="186"/>
        <v>2.8109999999999999</v>
      </c>
      <c r="P2023" s="6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11">
        <f t="shared" si="188"/>
        <v>41905.820567129631</v>
      </c>
      <c r="T2023" s="10">
        <f t="shared" si="189"/>
        <v>41860.820567129631</v>
      </c>
    </row>
    <row r="2024" spans="1:20" ht="43" x14ac:dyDescent="0.5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5">
        <f t="shared" si="186"/>
        <v>1.2513700000000001</v>
      </c>
      <c r="P2024" s="6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11">
        <f t="shared" si="188"/>
        <v>42532.319120370375</v>
      </c>
      <c r="T2024" s="10">
        <f t="shared" si="189"/>
        <v>42502.319120370375</v>
      </c>
    </row>
    <row r="2025" spans="1:20" ht="43" x14ac:dyDescent="0.5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5">
        <f t="shared" si="186"/>
        <v>1.61459</v>
      </c>
      <c r="P2025" s="6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11">
        <f t="shared" si="188"/>
        <v>42166.170752314814</v>
      </c>
      <c r="T2025" s="10">
        <f t="shared" si="189"/>
        <v>42136.170752314814</v>
      </c>
    </row>
    <row r="2026" spans="1:20" ht="43" x14ac:dyDescent="0.5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5">
        <f t="shared" si="186"/>
        <v>5.8535000000000004</v>
      </c>
      <c r="P2026" s="6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11">
        <f t="shared" si="188"/>
        <v>41133.875</v>
      </c>
      <c r="T2026" s="10">
        <f t="shared" si="189"/>
        <v>41099.716944444444</v>
      </c>
    </row>
    <row r="2027" spans="1:20" ht="43" x14ac:dyDescent="0.5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5">
        <f t="shared" si="186"/>
        <v>2.0114999999999998</v>
      </c>
      <c r="P2027" s="6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11">
        <f t="shared" si="188"/>
        <v>42165.934560185182</v>
      </c>
      <c r="T2027" s="10">
        <f t="shared" si="189"/>
        <v>42135.934560185182</v>
      </c>
    </row>
    <row r="2028" spans="1:20" ht="28.7" x14ac:dyDescent="0.5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5">
        <f t="shared" si="186"/>
        <v>1.3348307999999998</v>
      </c>
      <c r="P2028" s="6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11">
        <f t="shared" si="188"/>
        <v>41749.915972222225</v>
      </c>
      <c r="T2028" s="10">
        <f t="shared" si="189"/>
        <v>41704.485937500001</v>
      </c>
    </row>
    <row r="2029" spans="1:20" ht="43" x14ac:dyDescent="0.5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5">
        <f t="shared" si="186"/>
        <v>1.2024900000000001</v>
      </c>
      <c r="P2029" s="6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11">
        <f t="shared" si="188"/>
        <v>42093.522210648152</v>
      </c>
      <c r="T2029" s="10">
        <f t="shared" si="189"/>
        <v>42048.563877314817</v>
      </c>
    </row>
    <row r="2030" spans="1:20" ht="28.7" x14ac:dyDescent="0.5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5">
        <f t="shared" si="186"/>
        <v>1.2616666666666667</v>
      </c>
      <c r="P2030" s="6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11">
        <f t="shared" si="188"/>
        <v>40252.663194444445</v>
      </c>
      <c r="T2030" s="10">
        <f t="shared" si="189"/>
        <v>40215.669050925928</v>
      </c>
    </row>
    <row r="2031" spans="1:20" ht="43" x14ac:dyDescent="0.5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5">
        <f t="shared" si="186"/>
        <v>3.6120000000000001</v>
      </c>
      <c r="P2031" s="6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11">
        <f t="shared" si="188"/>
        <v>41877.771770833337</v>
      </c>
      <c r="T2031" s="10">
        <f t="shared" si="189"/>
        <v>41847.771770833337</v>
      </c>
    </row>
    <row r="2032" spans="1:20" ht="43" x14ac:dyDescent="0.5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5">
        <f t="shared" si="186"/>
        <v>2.26239013671875</v>
      </c>
      <c r="P2032" s="6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11">
        <f t="shared" si="188"/>
        <v>41242.746481481481</v>
      </c>
      <c r="T2032" s="10">
        <f t="shared" si="189"/>
        <v>41212.746481481481</v>
      </c>
    </row>
    <row r="2033" spans="1:20" ht="28.7" x14ac:dyDescent="0.5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5">
        <f t="shared" si="186"/>
        <v>1.2035</v>
      </c>
      <c r="P2033" s="6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11">
        <f t="shared" si="188"/>
        <v>42012.791666666672</v>
      </c>
      <c r="T2033" s="10">
        <f t="shared" si="189"/>
        <v>41975.079317129625</v>
      </c>
    </row>
    <row r="2034" spans="1:20" ht="43" x14ac:dyDescent="0.5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5">
        <f t="shared" si="186"/>
        <v>3.0418799999999999</v>
      </c>
      <c r="P2034" s="6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11">
        <f t="shared" si="188"/>
        <v>42718.958333333328</v>
      </c>
      <c r="T2034" s="10">
        <f t="shared" si="189"/>
        <v>42689.315671296295</v>
      </c>
    </row>
    <row r="2035" spans="1:20" ht="43" x14ac:dyDescent="0.5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5">
        <f t="shared" si="186"/>
        <v>1.7867599999999999</v>
      </c>
      <c r="P2035" s="6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11">
        <f t="shared" si="188"/>
        <v>41754.832384259258</v>
      </c>
      <c r="T2035" s="10">
        <f t="shared" si="189"/>
        <v>41724.832384259258</v>
      </c>
    </row>
    <row r="2036" spans="1:20" ht="43" x14ac:dyDescent="0.5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5">
        <f t="shared" si="186"/>
        <v>3.868199871794872</v>
      </c>
      <c r="P2036" s="6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11">
        <f t="shared" si="188"/>
        <v>42131.040277777778</v>
      </c>
      <c r="T2036" s="10">
        <f t="shared" si="189"/>
        <v>42075.880011574074</v>
      </c>
    </row>
    <row r="2037" spans="1:20" ht="43" x14ac:dyDescent="0.5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5">
        <f t="shared" si="186"/>
        <v>2.1103642500000004</v>
      </c>
      <c r="P2037" s="6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11">
        <f t="shared" si="188"/>
        <v>42356.791666666672</v>
      </c>
      <c r="T2037" s="10">
        <f t="shared" si="189"/>
        <v>42311.375081018516</v>
      </c>
    </row>
    <row r="2038" spans="1:20" ht="43" x14ac:dyDescent="0.5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5">
        <f t="shared" si="186"/>
        <v>1.3166833333333334</v>
      </c>
      <c r="P2038" s="6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11">
        <f t="shared" si="188"/>
        <v>41768.614803240744</v>
      </c>
      <c r="T2038" s="10">
        <f t="shared" si="189"/>
        <v>41738.614803240744</v>
      </c>
    </row>
    <row r="2039" spans="1:20" ht="43" x14ac:dyDescent="0.5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5">
        <f t="shared" si="186"/>
        <v>3.0047639999999998</v>
      </c>
      <c r="P2039" s="6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11">
        <f t="shared" si="188"/>
        <v>41638.001770833333</v>
      </c>
      <c r="T2039" s="10">
        <f t="shared" si="189"/>
        <v>41577.960104166668</v>
      </c>
    </row>
    <row r="2040" spans="1:20" ht="43" x14ac:dyDescent="0.5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5">
        <f t="shared" si="186"/>
        <v>4.2051249999999998</v>
      </c>
      <c r="P2040" s="6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11">
        <f t="shared" si="188"/>
        <v>41456.5</v>
      </c>
      <c r="T2040" s="10">
        <f t="shared" si="189"/>
        <v>41424.02107638889</v>
      </c>
    </row>
    <row r="2041" spans="1:20" ht="28.7" x14ac:dyDescent="0.5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5">
        <f t="shared" si="186"/>
        <v>1.362168</v>
      </c>
      <c r="P2041" s="6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11">
        <f t="shared" si="188"/>
        <v>42704.957638888889</v>
      </c>
      <c r="T2041" s="10">
        <f t="shared" si="189"/>
        <v>42675.188946759255</v>
      </c>
    </row>
    <row r="2042" spans="1:20" ht="28.7" x14ac:dyDescent="0.5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5">
        <f t="shared" si="186"/>
        <v>2.4817133333333334</v>
      </c>
      <c r="P2042" s="6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11">
        <f t="shared" si="188"/>
        <v>41593.718784722223</v>
      </c>
      <c r="T2042" s="10">
        <f t="shared" si="189"/>
        <v>41578.677118055559</v>
      </c>
    </row>
    <row r="2043" spans="1:20" ht="43" x14ac:dyDescent="0.5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5">
        <f t="shared" si="186"/>
        <v>1.8186315789473684</v>
      </c>
      <c r="P2043" s="6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11">
        <f t="shared" si="188"/>
        <v>42684.317442129628</v>
      </c>
      <c r="T2043" s="10">
        <f t="shared" si="189"/>
        <v>42654.275775462964</v>
      </c>
    </row>
    <row r="2044" spans="1:20" ht="43" x14ac:dyDescent="0.5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5">
        <f t="shared" si="186"/>
        <v>1.2353000000000001</v>
      </c>
      <c r="P2044" s="6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11">
        <f t="shared" si="188"/>
        <v>42391.458032407405</v>
      </c>
      <c r="T2044" s="10">
        <f t="shared" si="189"/>
        <v>42331.458032407405</v>
      </c>
    </row>
    <row r="2045" spans="1:20" ht="43" x14ac:dyDescent="0.5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5">
        <f t="shared" si="186"/>
        <v>5.0620938628158845</v>
      </c>
      <c r="P2045" s="6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11">
        <f t="shared" si="188"/>
        <v>42714.957638888889</v>
      </c>
      <c r="T2045" s="10">
        <f t="shared" si="189"/>
        <v>42660.926817129628</v>
      </c>
    </row>
    <row r="2046" spans="1:20" ht="43" x14ac:dyDescent="0.5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5">
        <f t="shared" si="186"/>
        <v>1.0821333333333334</v>
      </c>
      <c r="P2046" s="6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11">
        <f t="shared" si="188"/>
        <v>42168.434189814812</v>
      </c>
      <c r="T2046" s="10">
        <f t="shared" si="189"/>
        <v>42138.434189814812</v>
      </c>
    </row>
    <row r="2047" spans="1:20" ht="43" x14ac:dyDescent="0.5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5">
        <f t="shared" si="186"/>
        <v>8.1918387755102042</v>
      </c>
      <c r="P2047" s="6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11">
        <f t="shared" si="188"/>
        <v>41098.838506944441</v>
      </c>
      <c r="T2047" s="10">
        <f t="shared" si="189"/>
        <v>41068.838506944441</v>
      </c>
    </row>
    <row r="2048" spans="1:20" ht="43" x14ac:dyDescent="0.5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5">
        <f t="shared" si="186"/>
        <v>1.2110000000000001</v>
      </c>
      <c r="P2048" s="6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11">
        <f t="shared" si="188"/>
        <v>41416.921805555554</v>
      </c>
      <c r="T2048" s="10">
        <f t="shared" si="189"/>
        <v>41386.921805555554</v>
      </c>
    </row>
    <row r="2049" spans="1:20" ht="43" x14ac:dyDescent="0.5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5">
        <f t="shared" si="186"/>
        <v>1.0299897959183673</v>
      </c>
      <c r="P2049" s="6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11">
        <f t="shared" si="188"/>
        <v>42110.75</v>
      </c>
      <c r="T2049" s="10">
        <f t="shared" si="189"/>
        <v>42081.653587962966</v>
      </c>
    </row>
    <row r="2050" spans="1:20" ht="43" x14ac:dyDescent="0.5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5">
        <f t="shared" ref="O2050:O2113" si="192">E2050/D2050</f>
        <v>1.4833229411764706</v>
      </c>
      <c r="P2050" s="6">
        <f t="shared" ref="P2050:P2113" si="193">E2050/L2050</f>
        <v>91.82989803350327</v>
      </c>
      <c r="Q2050" t="str">
        <f t="shared" si="190"/>
        <v>technology</v>
      </c>
      <c r="R2050" t="str">
        <f t="shared" si="191"/>
        <v>hardware</v>
      </c>
      <c r="S2050" s="11">
        <f t="shared" ref="S2050:S2113" si="194">(((I2050/60)/60)/24)+DATE(1970,1,1)+(-6/24)</f>
        <v>41417.401516203703</v>
      </c>
      <c r="T2050" s="10">
        <f t="shared" ref="T2050:T2113" si="195">(((J2050/60)/60)/24)+DATE(1970,1,1)+(-6/24)</f>
        <v>41387.401516203703</v>
      </c>
    </row>
    <row r="2051" spans="1:20" x14ac:dyDescent="0.5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5">
        <f t="shared" si="192"/>
        <v>1.2019070000000001</v>
      </c>
      <c r="P2051" s="6">
        <f t="shared" si="193"/>
        <v>80.991037735849048</v>
      </c>
      <c r="Q2051" t="str">
        <f t="shared" ref="Q2051:Q2114" si="196">LEFT(N2051,FIND("/",N2051)-1)</f>
        <v>technology</v>
      </c>
      <c r="R2051" t="str">
        <f t="shared" ref="R2051:R2114" si="197">RIGHT(N2051, LEN(N2051)-FIND("/", N2051))</f>
        <v>hardware</v>
      </c>
      <c r="S2051" s="11">
        <f t="shared" si="194"/>
        <v>41610.707638888889</v>
      </c>
      <c r="T2051" s="10">
        <f t="shared" si="195"/>
        <v>41575.277349537035</v>
      </c>
    </row>
    <row r="2052" spans="1:20" ht="43" x14ac:dyDescent="0.5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6"/>
        <v>technology</v>
      </c>
      <c r="R2052" t="str">
        <f t="shared" si="197"/>
        <v>hardware</v>
      </c>
      <c r="S2052" s="11">
        <f t="shared" si="194"/>
        <v>42154.821504629625</v>
      </c>
      <c r="T2052" s="10">
        <f t="shared" si="195"/>
        <v>42114.821504629625</v>
      </c>
    </row>
    <row r="2053" spans="1:20" ht="43" x14ac:dyDescent="0.5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5">
        <f t="shared" si="192"/>
        <v>1.303625</v>
      </c>
      <c r="P2053" s="6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11">
        <f t="shared" si="194"/>
        <v>41633.772418981483</v>
      </c>
      <c r="T2053" s="10">
        <f t="shared" si="195"/>
        <v>41603.772418981483</v>
      </c>
    </row>
    <row r="2054" spans="1:20" ht="43" x14ac:dyDescent="0.5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11">
        <f t="shared" si="194"/>
        <v>42419.83394675926</v>
      </c>
      <c r="T2054" s="10">
        <f t="shared" si="195"/>
        <v>42374.83394675926</v>
      </c>
    </row>
    <row r="2055" spans="1:20" ht="43" x14ac:dyDescent="0.5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5">
        <f t="shared" si="192"/>
        <v>1.0102</v>
      </c>
      <c r="P2055" s="6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11">
        <f t="shared" si="194"/>
        <v>42333.409155092595</v>
      </c>
      <c r="T2055" s="10">
        <f t="shared" si="195"/>
        <v>42303.367488425924</v>
      </c>
    </row>
    <row r="2056" spans="1:20" ht="43" x14ac:dyDescent="0.5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11">
        <f t="shared" si="194"/>
        <v>41761.270949074074</v>
      </c>
      <c r="T2056" s="10">
        <f t="shared" si="195"/>
        <v>41731.270949074074</v>
      </c>
    </row>
    <row r="2057" spans="1:20" ht="43" x14ac:dyDescent="0.5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11">
        <f t="shared" si="194"/>
        <v>41975.916666666672</v>
      </c>
      <c r="T2057" s="10">
        <f t="shared" si="195"/>
        <v>41946.424108796295</v>
      </c>
    </row>
    <row r="2058" spans="1:20" ht="43" x14ac:dyDescent="0.5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11">
        <f t="shared" si="194"/>
        <v>41381.51090277778</v>
      </c>
      <c r="T2058" s="10">
        <f t="shared" si="195"/>
        <v>41351.51090277778</v>
      </c>
    </row>
    <row r="2059" spans="1:20" ht="43" x14ac:dyDescent="0.5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5">
        <f t="shared" si="192"/>
        <v>2.022322</v>
      </c>
      <c r="P2059" s="6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11">
        <f t="shared" si="194"/>
        <v>42426.244583333333</v>
      </c>
      <c r="T2059" s="10">
        <f t="shared" si="195"/>
        <v>42396.244583333333</v>
      </c>
    </row>
    <row r="2060" spans="1:20" ht="28.7" x14ac:dyDescent="0.5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5">
        <f t="shared" si="192"/>
        <v>1.6828125</v>
      </c>
      <c r="P2060" s="6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11">
        <f t="shared" si="194"/>
        <v>42065.583333333328</v>
      </c>
      <c r="T2060" s="10">
        <f t="shared" si="195"/>
        <v>42026.120717592596</v>
      </c>
    </row>
    <row r="2061" spans="1:20" ht="43" x14ac:dyDescent="0.5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11">
        <f t="shared" si="194"/>
        <v>42400.665972222225</v>
      </c>
      <c r="T2061" s="10">
        <f t="shared" si="195"/>
        <v>42361.352476851855</v>
      </c>
    </row>
    <row r="2062" spans="1:20" ht="43" x14ac:dyDescent="0.5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5">
        <f t="shared" si="192"/>
        <v>1.964</v>
      </c>
      <c r="P2062" s="6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11">
        <f t="shared" si="194"/>
        <v>41843.392939814818</v>
      </c>
      <c r="T2062" s="10">
        <f t="shared" si="195"/>
        <v>41783.392939814818</v>
      </c>
    </row>
    <row r="2063" spans="1:20" ht="43" x14ac:dyDescent="0.5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11">
        <f t="shared" si="194"/>
        <v>42735.514513888891</v>
      </c>
      <c r="T2063" s="10">
        <f t="shared" si="195"/>
        <v>42705.514513888891</v>
      </c>
    </row>
    <row r="2064" spans="1:20" ht="43" x14ac:dyDescent="0.5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5">
        <f t="shared" si="192"/>
        <v>1.14977</v>
      </c>
      <c r="P2064" s="6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11">
        <f t="shared" si="194"/>
        <v>42453.091412037036</v>
      </c>
      <c r="T2064" s="10">
        <f t="shared" si="195"/>
        <v>42423.1330787037</v>
      </c>
    </row>
    <row r="2065" spans="1:20" ht="28.7" x14ac:dyDescent="0.5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11">
        <f t="shared" si="194"/>
        <v>42505.48265046296</v>
      </c>
      <c r="T2065" s="10">
        <f t="shared" si="195"/>
        <v>42472.48265046296</v>
      </c>
    </row>
    <row r="2066" spans="1:20" ht="43" x14ac:dyDescent="0.5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11">
        <f t="shared" si="194"/>
        <v>41425.25</v>
      </c>
      <c r="T2066" s="10">
        <f t="shared" si="195"/>
        <v>41389.114849537036</v>
      </c>
    </row>
    <row r="2067" spans="1:20" ht="43" x14ac:dyDescent="0.5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5">
        <f t="shared" si="192"/>
        <v>1.99215125</v>
      </c>
      <c r="P2067" s="6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11">
        <f t="shared" si="194"/>
        <v>41633.083668981482</v>
      </c>
      <c r="T2067" s="10">
        <f t="shared" si="195"/>
        <v>41603.083668981482</v>
      </c>
    </row>
    <row r="2068" spans="1:20" ht="43" x14ac:dyDescent="0.5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11">
        <f t="shared" si="194"/>
        <v>41874.521793981483</v>
      </c>
      <c r="T2068" s="10">
        <f t="shared" si="195"/>
        <v>41844.521793981483</v>
      </c>
    </row>
    <row r="2069" spans="1:20" ht="43" x14ac:dyDescent="0.5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5">
        <f t="shared" si="192"/>
        <v>1.2686868686868686</v>
      </c>
      <c r="P2069" s="6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1">
        <f t="shared" si="194"/>
        <v>42148.603888888887</v>
      </c>
      <c r="T2069" s="10">
        <f t="shared" si="195"/>
        <v>42115.603888888887</v>
      </c>
    </row>
    <row r="2070" spans="1:20" ht="43" x14ac:dyDescent="0.5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5">
        <f t="shared" si="192"/>
        <v>1.0522388</v>
      </c>
      <c r="P2070" s="6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11">
        <f t="shared" si="194"/>
        <v>42663.591608796298</v>
      </c>
      <c r="T2070" s="10">
        <f t="shared" si="195"/>
        <v>42633.591608796298</v>
      </c>
    </row>
    <row r="2071" spans="1:20" ht="43" x14ac:dyDescent="0.5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11">
        <f t="shared" si="194"/>
        <v>42371.722118055557</v>
      </c>
      <c r="T2071" s="10">
        <f t="shared" si="195"/>
        <v>42340.722118055557</v>
      </c>
    </row>
    <row r="2072" spans="1:20" ht="43" x14ac:dyDescent="0.5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11">
        <f t="shared" si="194"/>
        <v>42549.4065162037</v>
      </c>
      <c r="T2072" s="10">
        <f t="shared" si="195"/>
        <v>42519.4065162037</v>
      </c>
    </row>
    <row r="2073" spans="1:20" ht="43" x14ac:dyDescent="0.5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11">
        <f t="shared" si="194"/>
        <v>42645.028749999998</v>
      </c>
      <c r="T2073" s="10">
        <f t="shared" si="195"/>
        <v>42600.028749999998</v>
      </c>
    </row>
    <row r="2074" spans="1:20" ht="43" x14ac:dyDescent="0.5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11">
        <f t="shared" si="194"/>
        <v>42497.331388888888</v>
      </c>
      <c r="T2074" s="10">
        <f t="shared" si="195"/>
        <v>42467.331388888888</v>
      </c>
    </row>
    <row r="2075" spans="1:20" ht="43" x14ac:dyDescent="0.5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5">
        <f t="shared" si="192"/>
        <v>1.5260429999999998</v>
      </c>
      <c r="P2075" s="6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1">
        <f t="shared" si="194"/>
        <v>42132.418032407411</v>
      </c>
      <c r="T2075" s="10">
        <f t="shared" si="195"/>
        <v>42087.418032407411</v>
      </c>
    </row>
    <row r="2076" spans="1:20" ht="28.7" x14ac:dyDescent="0.5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5">
        <f t="shared" si="192"/>
        <v>1.0249999999999999</v>
      </c>
      <c r="P2076" s="6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1">
        <f t="shared" si="194"/>
        <v>42496.576180555552</v>
      </c>
      <c r="T2076" s="10">
        <f t="shared" si="195"/>
        <v>42466.576180555552</v>
      </c>
    </row>
    <row r="2077" spans="1:20" ht="43" x14ac:dyDescent="0.5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11">
        <f t="shared" si="194"/>
        <v>41480.431574074071</v>
      </c>
      <c r="T2077" s="10">
        <f t="shared" si="195"/>
        <v>41450.431574074071</v>
      </c>
    </row>
    <row r="2078" spans="1:20" ht="28.7" x14ac:dyDescent="0.5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11">
        <f t="shared" si="194"/>
        <v>41843.630659722221</v>
      </c>
      <c r="T2078" s="10">
        <f t="shared" si="195"/>
        <v>41803.630659722221</v>
      </c>
    </row>
    <row r="2079" spans="1:20" ht="43" x14ac:dyDescent="0.5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11">
        <f t="shared" si="194"/>
        <v>42160.625</v>
      </c>
      <c r="T2079" s="10">
        <f t="shared" si="195"/>
        <v>42102.792546296296</v>
      </c>
    </row>
    <row r="2080" spans="1:20" ht="43" x14ac:dyDescent="0.5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5">
        <f t="shared" si="192"/>
        <v>1.3120499999999999</v>
      </c>
      <c r="P2080" s="6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11">
        <f t="shared" si="194"/>
        <v>42722.521493055552</v>
      </c>
      <c r="T2080" s="10">
        <f t="shared" si="195"/>
        <v>42692.521493055552</v>
      </c>
    </row>
    <row r="2081" spans="1:20" ht="43" x14ac:dyDescent="0.5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11">
        <f t="shared" si="194"/>
        <v>42180.541666666672</v>
      </c>
      <c r="T2081" s="10">
        <f t="shared" si="195"/>
        <v>42150.46056712963</v>
      </c>
    </row>
    <row r="2082" spans="1:20" ht="43" x14ac:dyDescent="0.5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5">
        <f t="shared" si="192"/>
        <v>5.0780000000000003</v>
      </c>
      <c r="P2082" s="6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1">
        <f t="shared" si="194"/>
        <v>42319.748842592591</v>
      </c>
      <c r="T2082" s="10">
        <f t="shared" si="195"/>
        <v>42289.707175925927</v>
      </c>
    </row>
    <row r="2083" spans="1:20" ht="43" x14ac:dyDescent="0.5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11">
        <f t="shared" si="194"/>
        <v>41044.957638888889</v>
      </c>
      <c r="T2083" s="10">
        <f t="shared" si="195"/>
        <v>41003.906886574077</v>
      </c>
    </row>
    <row r="2084" spans="1:20" ht="43" x14ac:dyDescent="0.5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11">
        <f t="shared" si="194"/>
        <v>40870.911990740737</v>
      </c>
      <c r="T2084" s="10">
        <f t="shared" si="195"/>
        <v>40810.870324074072</v>
      </c>
    </row>
    <row r="2085" spans="1:20" ht="43" x14ac:dyDescent="0.5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5">
        <f t="shared" si="192"/>
        <v>1.1333333333333333</v>
      </c>
      <c r="P2085" s="6">
        <f t="shared" si="193"/>
        <v>34</v>
      </c>
      <c r="Q2085" t="str">
        <f t="shared" si="196"/>
        <v>music</v>
      </c>
      <c r="R2085" t="str">
        <f t="shared" si="197"/>
        <v>indie rock</v>
      </c>
      <c r="S2085" s="11">
        <f t="shared" si="194"/>
        <v>41064.47216435185</v>
      </c>
      <c r="T2085" s="10">
        <f t="shared" si="195"/>
        <v>41034.47216435185</v>
      </c>
    </row>
    <row r="2086" spans="1:20" ht="43" x14ac:dyDescent="0.5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11">
        <f t="shared" si="194"/>
        <v>41763.040972222225</v>
      </c>
      <c r="T2086" s="10">
        <f t="shared" si="195"/>
        <v>41731.583124999997</v>
      </c>
    </row>
    <row r="2087" spans="1:20" ht="43" x14ac:dyDescent="0.5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11">
        <f t="shared" si="194"/>
        <v>41105.585497685184</v>
      </c>
      <c r="T2087" s="10">
        <f t="shared" si="195"/>
        <v>41075.585497685184</v>
      </c>
    </row>
    <row r="2088" spans="1:20" ht="43" x14ac:dyDescent="0.5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11">
        <f t="shared" si="194"/>
        <v>40890.957638888889</v>
      </c>
      <c r="T2088" s="10">
        <f t="shared" si="195"/>
        <v>40860.42050925926</v>
      </c>
    </row>
    <row r="2089" spans="1:20" ht="43" x14ac:dyDescent="0.5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5">
        <f t="shared" si="192"/>
        <v>1.0353333333333334</v>
      </c>
      <c r="P2089" s="6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1">
        <f t="shared" si="194"/>
        <v>40793.954375000001</v>
      </c>
      <c r="T2089" s="10">
        <f t="shared" si="195"/>
        <v>40763.954375000001</v>
      </c>
    </row>
    <row r="2090" spans="1:20" ht="43" x14ac:dyDescent="0.5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11">
        <f t="shared" si="194"/>
        <v>40431.915972222225</v>
      </c>
      <c r="T2090" s="10">
        <f t="shared" si="195"/>
        <v>40395.464722222219</v>
      </c>
    </row>
    <row r="2091" spans="1:20" ht="28.7" x14ac:dyDescent="0.5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5">
        <f t="shared" si="192"/>
        <v>1.2040040000000001</v>
      </c>
      <c r="P2091" s="6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11">
        <f t="shared" si="194"/>
        <v>41487.826319444444</v>
      </c>
      <c r="T2091" s="10">
        <f t="shared" si="195"/>
        <v>41452.826319444444</v>
      </c>
    </row>
    <row r="2092" spans="1:20" ht="43" x14ac:dyDescent="0.5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11">
        <f t="shared" si="194"/>
        <v>41329.131423611114</v>
      </c>
      <c r="T2092" s="10">
        <f t="shared" si="195"/>
        <v>41299.131423611114</v>
      </c>
    </row>
    <row r="2093" spans="1:20" ht="43" x14ac:dyDescent="0.5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11">
        <f t="shared" si="194"/>
        <v>40603.583333333336</v>
      </c>
      <c r="T2093" s="10">
        <f t="shared" si="195"/>
        <v>40555.072662037033</v>
      </c>
    </row>
    <row r="2094" spans="1:20" ht="43" x14ac:dyDescent="0.5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11">
        <f t="shared" si="194"/>
        <v>40823.457546296297</v>
      </c>
      <c r="T2094" s="10">
        <f t="shared" si="195"/>
        <v>40763.457546296297</v>
      </c>
    </row>
    <row r="2095" spans="1:20" ht="43" x14ac:dyDescent="0.5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11">
        <f t="shared" si="194"/>
        <v>41265.646203703705</v>
      </c>
      <c r="T2095" s="10">
        <f t="shared" si="195"/>
        <v>41205.604537037041</v>
      </c>
    </row>
    <row r="2096" spans="1:20" ht="43" x14ac:dyDescent="0.5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11">
        <f t="shared" si="194"/>
        <v>40972.875</v>
      </c>
      <c r="T2096" s="10">
        <f t="shared" si="195"/>
        <v>40938.77002314815</v>
      </c>
    </row>
    <row r="2097" spans="1:20" ht="43" x14ac:dyDescent="0.5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5">
        <f t="shared" si="192"/>
        <v>1</v>
      </c>
      <c r="P2097" s="6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11">
        <f t="shared" si="194"/>
        <v>40818.483483796292</v>
      </c>
      <c r="T2097" s="10">
        <f t="shared" si="195"/>
        <v>40758.483483796292</v>
      </c>
    </row>
    <row r="2098" spans="1:20" ht="43" x14ac:dyDescent="0.5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11">
        <f t="shared" si="194"/>
        <v>41207.915972222225</v>
      </c>
      <c r="T2098" s="10">
        <f t="shared" si="195"/>
        <v>41192.508506944447</v>
      </c>
    </row>
    <row r="2099" spans="1:20" ht="43" x14ac:dyDescent="0.5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5">
        <f t="shared" si="192"/>
        <v>1</v>
      </c>
      <c r="P2099" s="6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11">
        <f t="shared" si="194"/>
        <v>40878.376562500001</v>
      </c>
      <c r="T2099" s="10">
        <f t="shared" si="195"/>
        <v>40818.33489583333</v>
      </c>
    </row>
    <row r="2100" spans="1:20" ht="43" x14ac:dyDescent="0.5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5">
        <f t="shared" si="192"/>
        <v>1.0033333333333334</v>
      </c>
      <c r="P2100" s="6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11">
        <f t="shared" si="194"/>
        <v>40975.86383101852</v>
      </c>
      <c r="T2100" s="10">
        <f t="shared" si="195"/>
        <v>40945.86383101852</v>
      </c>
    </row>
    <row r="2101" spans="1:20" x14ac:dyDescent="0.5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11">
        <f t="shared" si="194"/>
        <v>42186.902777777781</v>
      </c>
      <c r="T2101" s="10">
        <f t="shared" si="195"/>
        <v>42173.496342592596</v>
      </c>
    </row>
    <row r="2102" spans="1:20" ht="43" x14ac:dyDescent="0.5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5">
        <f t="shared" si="192"/>
        <v>1.3666666666666667</v>
      </c>
      <c r="P2102" s="6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11">
        <f t="shared" si="194"/>
        <v>41089.915972222225</v>
      </c>
      <c r="T2102" s="10">
        <f t="shared" si="195"/>
        <v>41074.584965277776</v>
      </c>
    </row>
    <row r="2103" spans="1:20" ht="43" x14ac:dyDescent="0.5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11">
        <f t="shared" si="194"/>
        <v>40951.899467592593</v>
      </c>
      <c r="T2103" s="10">
        <f t="shared" si="195"/>
        <v>40891.899467592593</v>
      </c>
    </row>
    <row r="2104" spans="1:20" ht="43" x14ac:dyDescent="0.5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5">
        <f t="shared" si="192"/>
        <v>1.36</v>
      </c>
      <c r="P2104" s="6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11">
        <f t="shared" si="194"/>
        <v>40668.618611111109</v>
      </c>
      <c r="T2104" s="10">
        <f t="shared" si="195"/>
        <v>40638.618611111109</v>
      </c>
    </row>
    <row r="2105" spans="1:20" ht="28.7" x14ac:dyDescent="0.5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11">
        <f t="shared" si="194"/>
        <v>41222.5466087963</v>
      </c>
      <c r="T2105" s="10">
        <f t="shared" si="195"/>
        <v>41192.504942129628</v>
      </c>
    </row>
    <row r="2106" spans="1:20" ht="43" x14ac:dyDescent="0.5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5">
        <f t="shared" si="192"/>
        <v>1.2949999999999999</v>
      </c>
      <c r="P2106" s="6">
        <f t="shared" si="193"/>
        <v>28</v>
      </c>
      <c r="Q2106" t="str">
        <f t="shared" si="196"/>
        <v>music</v>
      </c>
      <c r="R2106" t="str">
        <f t="shared" si="197"/>
        <v>indie rock</v>
      </c>
      <c r="S2106" s="11">
        <f t="shared" si="194"/>
        <v>41424.75</v>
      </c>
      <c r="T2106" s="10">
        <f t="shared" si="195"/>
        <v>41393.824467592596</v>
      </c>
    </row>
    <row r="2107" spans="1:20" ht="28.7" x14ac:dyDescent="0.5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5">
        <f t="shared" si="192"/>
        <v>2.54</v>
      </c>
      <c r="P2107" s="6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11">
        <f t="shared" si="194"/>
        <v>41963.916666666672</v>
      </c>
      <c r="T2107" s="10">
        <f t="shared" si="195"/>
        <v>41951.538807870369</v>
      </c>
    </row>
    <row r="2108" spans="1:20" ht="43" x14ac:dyDescent="0.5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11">
        <f t="shared" si="194"/>
        <v>41299.96497685185</v>
      </c>
      <c r="T2108" s="10">
        <f t="shared" si="195"/>
        <v>41269.96497685185</v>
      </c>
    </row>
    <row r="2109" spans="1:20" ht="43" x14ac:dyDescent="0.5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11">
        <f t="shared" si="194"/>
        <v>41955.502233796295</v>
      </c>
      <c r="T2109" s="10">
        <f t="shared" si="195"/>
        <v>41934.46056712963</v>
      </c>
    </row>
    <row r="2110" spans="1:20" ht="43" x14ac:dyDescent="0.5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11">
        <f t="shared" si="194"/>
        <v>41161.913194444445</v>
      </c>
      <c r="T2110" s="10">
        <f t="shared" si="195"/>
        <v>41134.925694444442</v>
      </c>
    </row>
    <row r="2111" spans="1:20" ht="28.7" x14ac:dyDescent="0.5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5">
        <f t="shared" si="192"/>
        <v>1.06525</v>
      </c>
      <c r="P2111" s="6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11">
        <f t="shared" si="194"/>
        <v>42190.458530092597</v>
      </c>
      <c r="T2111" s="10">
        <f t="shared" si="195"/>
        <v>42160.458530092597</v>
      </c>
    </row>
    <row r="2112" spans="1:20" ht="28.7" x14ac:dyDescent="0.5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11">
        <f t="shared" si="194"/>
        <v>41786.957638888889</v>
      </c>
      <c r="T2112" s="10">
        <f t="shared" si="195"/>
        <v>41759.420937499999</v>
      </c>
    </row>
    <row r="2113" spans="1:20" ht="43" x14ac:dyDescent="0.5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11">
        <f t="shared" si="194"/>
        <v>40769.791666666664</v>
      </c>
      <c r="T2113" s="10">
        <f t="shared" si="195"/>
        <v>40702.947048611109</v>
      </c>
    </row>
    <row r="2114" spans="1:20" ht="43" x14ac:dyDescent="0.5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5">
        <f t="shared" ref="O2114:O2177" si="198">E2114/D2114</f>
        <v>1</v>
      </c>
      <c r="P2114" s="6">
        <f t="shared" ref="P2114:P2177" si="199">E2114/L2114</f>
        <v>27.272727272727273</v>
      </c>
      <c r="Q2114" t="str">
        <f t="shared" si="196"/>
        <v>music</v>
      </c>
      <c r="R2114" t="str">
        <f t="shared" si="197"/>
        <v>indie rock</v>
      </c>
      <c r="S2114" s="11">
        <f t="shared" ref="S2114:S2177" si="200">(((I2114/60)/60)/24)+DATE(1970,1,1)+(-6/24)</f>
        <v>41379.678159722222</v>
      </c>
      <c r="T2114" s="10">
        <f t="shared" ref="T2114:T2177" si="201">(((J2114/60)/60)/24)+DATE(1970,1,1)+(-6/24)</f>
        <v>41365.678159722222</v>
      </c>
    </row>
    <row r="2115" spans="1:20" ht="28.7" x14ac:dyDescent="0.5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5">
        <f t="shared" si="198"/>
        <v>1.0485714285714285</v>
      </c>
      <c r="P2115" s="6">
        <f t="shared" si="199"/>
        <v>68.598130841121488</v>
      </c>
      <c r="Q2115" t="str">
        <f t="shared" ref="Q2115:Q2178" si="202">LEFT(N2115,FIND("/",N2115)-1)</f>
        <v>music</v>
      </c>
      <c r="R2115" t="str">
        <f t="shared" ref="R2115:R2178" si="203">RIGHT(N2115, LEN(N2115)-FIND("/", N2115))</f>
        <v>indie rock</v>
      </c>
      <c r="S2115" s="11">
        <f t="shared" si="200"/>
        <v>41905.61546296296</v>
      </c>
      <c r="T2115" s="10">
        <f t="shared" si="201"/>
        <v>41870.61546296296</v>
      </c>
    </row>
    <row r="2116" spans="1:20" ht="43" x14ac:dyDescent="0.5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2"/>
        <v>music</v>
      </c>
      <c r="R2116" t="str">
        <f t="shared" si="203"/>
        <v>indie rock</v>
      </c>
      <c r="S2116" s="11">
        <f t="shared" si="200"/>
        <v>40520.957638888889</v>
      </c>
      <c r="T2116" s="10">
        <f t="shared" si="201"/>
        <v>40458.565625000003</v>
      </c>
    </row>
    <row r="2117" spans="1:20" ht="43" x14ac:dyDescent="0.5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11">
        <f t="shared" si="200"/>
        <v>40593.831030092595</v>
      </c>
      <c r="T2117" s="10">
        <f t="shared" si="201"/>
        <v>40563.831030092595</v>
      </c>
    </row>
    <row r="2118" spans="1:20" ht="43" x14ac:dyDescent="0.5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11">
        <f t="shared" si="200"/>
        <v>41184.527812500004</v>
      </c>
      <c r="T2118" s="10">
        <f t="shared" si="201"/>
        <v>41136.527812500004</v>
      </c>
    </row>
    <row r="2119" spans="1:20" ht="43" x14ac:dyDescent="0.5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5">
        <f t="shared" si="198"/>
        <v>1.4775</v>
      </c>
      <c r="P2119" s="6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11">
        <f t="shared" si="200"/>
        <v>42303.957638888889</v>
      </c>
      <c r="T2119" s="10">
        <f t="shared" si="201"/>
        <v>42289.809594907405</v>
      </c>
    </row>
    <row r="2120" spans="1:20" ht="28.7" x14ac:dyDescent="0.5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11">
        <f t="shared" si="200"/>
        <v>40748.589537037034</v>
      </c>
      <c r="T2120" s="10">
        <f t="shared" si="201"/>
        <v>40718.589537037034</v>
      </c>
    </row>
    <row r="2121" spans="1:20" ht="43" x14ac:dyDescent="0.5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11">
        <f t="shared" si="200"/>
        <v>41136.880150462966</v>
      </c>
      <c r="T2121" s="10">
        <f t="shared" si="201"/>
        <v>41106.880150462966</v>
      </c>
    </row>
    <row r="2122" spans="1:20" ht="43" x14ac:dyDescent="0.5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5">
        <f t="shared" si="198"/>
        <v>1.00880375</v>
      </c>
      <c r="P2122" s="6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11">
        <f t="shared" si="200"/>
        <v>41640.714537037034</v>
      </c>
      <c r="T2122" s="10">
        <f t="shared" si="201"/>
        <v>41591.714537037034</v>
      </c>
    </row>
    <row r="2123" spans="1:20" ht="28.7" x14ac:dyDescent="0.5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5">
        <f t="shared" si="198"/>
        <v>5.6800000000000002E-3</v>
      </c>
      <c r="P2123" s="6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1">
        <f t="shared" si="200"/>
        <v>42746.4924537037</v>
      </c>
      <c r="T2123" s="10">
        <f t="shared" si="201"/>
        <v>42716.4924537037</v>
      </c>
    </row>
    <row r="2124" spans="1:20" ht="43" x14ac:dyDescent="0.5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5">
        <f t="shared" si="198"/>
        <v>3.875E-3</v>
      </c>
      <c r="P2124" s="6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11">
        <f t="shared" si="200"/>
        <v>42742.050567129627</v>
      </c>
      <c r="T2124" s="10">
        <f t="shared" si="201"/>
        <v>42712.050567129627</v>
      </c>
    </row>
    <row r="2125" spans="1:20" ht="57.35" x14ac:dyDescent="0.5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5">
        <f t="shared" si="198"/>
        <v>0.1</v>
      </c>
      <c r="P2125" s="6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1">
        <f t="shared" si="200"/>
        <v>40252.040972222225</v>
      </c>
      <c r="T2125" s="10">
        <f t="shared" si="201"/>
        <v>40198.174849537041</v>
      </c>
    </row>
    <row r="2126" spans="1:20" ht="43" x14ac:dyDescent="0.5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5">
        <f t="shared" si="198"/>
        <v>0.10454545454545454</v>
      </c>
      <c r="P2126" s="6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1">
        <f t="shared" si="200"/>
        <v>40511.958333333336</v>
      </c>
      <c r="T2126" s="10">
        <f t="shared" si="201"/>
        <v>40463.778182870366</v>
      </c>
    </row>
    <row r="2127" spans="1:20" ht="43" x14ac:dyDescent="0.5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11">
        <f t="shared" si="200"/>
        <v>42220.773530092592</v>
      </c>
      <c r="T2127" s="10">
        <f t="shared" si="201"/>
        <v>42190.773530092592</v>
      </c>
    </row>
    <row r="2128" spans="1:20" ht="43" x14ac:dyDescent="0.5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5">
        <f t="shared" si="198"/>
        <v>5.0000000000000001E-4</v>
      </c>
      <c r="P2128" s="6">
        <f t="shared" si="199"/>
        <v>5</v>
      </c>
      <c r="Q2128" t="str">
        <f t="shared" si="202"/>
        <v>games</v>
      </c>
      <c r="R2128" t="str">
        <f t="shared" si="203"/>
        <v>video games</v>
      </c>
      <c r="S2128" s="11">
        <f t="shared" si="200"/>
        <v>41981.723229166666</v>
      </c>
      <c r="T2128" s="10">
        <f t="shared" si="201"/>
        <v>41951.723229166666</v>
      </c>
    </row>
    <row r="2129" spans="1:20" ht="28.7" x14ac:dyDescent="0.5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11">
        <f t="shared" si="200"/>
        <v>42075.213692129633</v>
      </c>
      <c r="T2129" s="10">
        <f t="shared" si="201"/>
        <v>42045.25535879629</v>
      </c>
    </row>
    <row r="2130" spans="1:20" ht="43" x14ac:dyDescent="0.5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5">
        <f t="shared" si="198"/>
        <v>1.6666666666666668E-3</v>
      </c>
      <c r="P2130" s="6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1">
        <f t="shared" si="200"/>
        <v>41903.522789351853</v>
      </c>
      <c r="T2130" s="10">
        <f t="shared" si="201"/>
        <v>41843.522789351853</v>
      </c>
    </row>
    <row r="2131" spans="1:20" ht="43" x14ac:dyDescent="0.5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11">
        <f t="shared" si="200"/>
        <v>42438.774305555555</v>
      </c>
      <c r="T2131" s="10">
        <f t="shared" si="201"/>
        <v>42408.774305555555</v>
      </c>
    </row>
    <row r="2132" spans="1:20" ht="28.7" x14ac:dyDescent="0.5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5">
        <f t="shared" si="198"/>
        <v>2.0238095238095236E-3</v>
      </c>
      <c r="P2132" s="6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1">
        <f t="shared" si="200"/>
        <v>41866.836377314816</v>
      </c>
      <c r="T2132" s="10">
        <f t="shared" si="201"/>
        <v>41831.836377314816</v>
      </c>
    </row>
    <row r="2133" spans="1:20" ht="43" x14ac:dyDescent="0.5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5">
        <f t="shared" si="198"/>
        <v>0.05</v>
      </c>
      <c r="P2133" s="6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11">
        <f t="shared" si="200"/>
        <v>42196.957071759258</v>
      </c>
      <c r="T2133" s="10">
        <f t="shared" si="201"/>
        <v>42166.957071759258</v>
      </c>
    </row>
    <row r="2134" spans="1:20" ht="43" x14ac:dyDescent="0.5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11">
        <f t="shared" si="200"/>
        <v>41673.237175925926</v>
      </c>
      <c r="T2134" s="10">
        <f t="shared" si="201"/>
        <v>41643.237175925926</v>
      </c>
    </row>
    <row r="2135" spans="1:20" ht="43" x14ac:dyDescent="0.5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5">
        <f t="shared" si="198"/>
        <v>1.6E-2</v>
      </c>
      <c r="P2135" s="6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11">
        <f t="shared" si="200"/>
        <v>40657.040972222225</v>
      </c>
      <c r="T2135" s="10">
        <f t="shared" si="201"/>
        <v>40618.847210648149</v>
      </c>
    </row>
    <row r="2136" spans="1:20" ht="43" x14ac:dyDescent="0.5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11">
        <f t="shared" si="200"/>
        <v>41391.636469907404</v>
      </c>
      <c r="T2136" s="10">
        <f t="shared" si="201"/>
        <v>41361.636469907404</v>
      </c>
    </row>
    <row r="2137" spans="1:20" ht="43" x14ac:dyDescent="0.5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11">
        <f t="shared" si="200"/>
        <v>41186.713344907403</v>
      </c>
      <c r="T2137" s="10">
        <f t="shared" si="201"/>
        <v>41156.713344907403</v>
      </c>
    </row>
    <row r="2138" spans="1:20" ht="43" x14ac:dyDescent="0.5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11">
        <f t="shared" si="200"/>
        <v>41566.259097222224</v>
      </c>
      <c r="T2138" s="10">
        <f t="shared" si="201"/>
        <v>41536.259097222224</v>
      </c>
    </row>
    <row r="2139" spans="1:20" ht="43" x14ac:dyDescent="0.5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11">
        <f t="shared" si="200"/>
        <v>41978.521168981482</v>
      </c>
      <c r="T2139" s="10">
        <f t="shared" si="201"/>
        <v>41948.521168981482</v>
      </c>
    </row>
    <row r="2140" spans="1:20" ht="28.7" x14ac:dyDescent="0.5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5">
        <f t="shared" si="198"/>
        <v>0.128</v>
      </c>
      <c r="P2140" s="6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11">
        <f t="shared" si="200"/>
        <v>41586.804849537039</v>
      </c>
      <c r="T2140" s="10">
        <f t="shared" si="201"/>
        <v>41556.763182870374</v>
      </c>
    </row>
    <row r="2141" spans="1:20" ht="43" x14ac:dyDescent="0.5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11">
        <f t="shared" si="200"/>
        <v>42677.500092592592</v>
      </c>
      <c r="T2141" s="10">
        <f t="shared" si="201"/>
        <v>42647.500092592592</v>
      </c>
    </row>
    <row r="2142" spans="1:20" ht="43" x14ac:dyDescent="0.5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11">
        <f t="shared" si="200"/>
        <v>41285.583611111113</v>
      </c>
      <c r="T2142" s="10">
        <f t="shared" si="201"/>
        <v>41255.583611111113</v>
      </c>
    </row>
    <row r="2143" spans="1:20" ht="43" x14ac:dyDescent="0.5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5">
        <f t="shared" si="198"/>
        <v>0</v>
      </c>
      <c r="P2143" s="6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11">
        <f t="shared" si="200"/>
        <v>41957.027303240742</v>
      </c>
      <c r="T2143" s="10">
        <f t="shared" si="201"/>
        <v>41926.985636574071</v>
      </c>
    </row>
    <row r="2144" spans="1:20" ht="43" x14ac:dyDescent="0.5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11">
        <f t="shared" si="200"/>
        <v>42368.451504629629</v>
      </c>
      <c r="T2144" s="10">
        <f t="shared" si="201"/>
        <v>42340.451504629629</v>
      </c>
    </row>
    <row r="2145" spans="1:20" ht="43" x14ac:dyDescent="0.5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5">
        <f t="shared" si="198"/>
        <v>0.1125</v>
      </c>
      <c r="P2145" s="6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1">
        <f t="shared" si="200"/>
        <v>40380.541666666664</v>
      </c>
      <c r="T2145" s="10">
        <f t="shared" si="201"/>
        <v>40332.636712962965</v>
      </c>
    </row>
    <row r="2146" spans="1:20" ht="28.7" x14ac:dyDescent="0.5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11">
        <f t="shared" si="200"/>
        <v>41531.296759259261</v>
      </c>
      <c r="T2146" s="10">
        <f t="shared" si="201"/>
        <v>41499.296759259261</v>
      </c>
    </row>
    <row r="2147" spans="1:20" ht="43" x14ac:dyDescent="0.5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11">
        <f t="shared" si="200"/>
        <v>41605.029097222221</v>
      </c>
      <c r="T2147" s="10">
        <f t="shared" si="201"/>
        <v>41574.987430555557</v>
      </c>
    </row>
    <row r="2148" spans="1:20" ht="43" x14ac:dyDescent="0.5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5">
        <f t="shared" si="198"/>
        <v>2.0000000000000001E-4</v>
      </c>
      <c r="P2148" s="6">
        <f t="shared" si="199"/>
        <v>1</v>
      </c>
      <c r="Q2148" t="str">
        <f t="shared" si="202"/>
        <v>games</v>
      </c>
      <c r="R2148" t="str">
        <f t="shared" si="203"/>
        <v>video games</v>
      </c>
      <c r="S2148" s="11">
        <f t="shared" si="200"/>
        <v>42411.429513888885</v>
      </c>
      <c r="T2148" s="10">
        <f t="shared" si="201"/>
        <v>42397.429513888885</v>
      </c>
    </row>
    <row r="2149" spans="1:20" x14ac:dyDescent="0.5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11">
        <f t="shared" si="200"/>
        <v>41959.087361111116</v>
      </c>
      <c r="T2149" s="10">
        <f t="shared" si="201"/>
        <v>41927.045694444445</v>
      </c>
    </row>
    <row r="2150" spans="1:20" ht="43" x14ac:dyDescent="0.5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5">
        <f t="shared" si="198"/>
        <v>0.02</v>
      </c>
      <c r="P2150" s="6">
        <f t="shared" si="199"/>
        <v>1</v>
      </c>
      <c r="Q2150" t="str">
        <f t="shared" si="202"/>
        <v>games</v>
      </c>
      <c r="R2150" t="str">
        <f t="shared" si="203"/>
        <v>video games</v>
      </c>
      <c r="S2150" s="11">
        <f t="shared" si="200"/>
        <v>42096.441921296297</v>
      </c>
      <c r="T2150" s="10">
        <f t="shared" si="201"/>
        <v>42066.483587962968</v>
      </c>
    </row>
    <row r="2151" spans="1:20" ht="43" x14ac:dyDescent="0.5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5">
        <f t="shared" si="198"/>
        <v>0</v>
      </c>
      <c r="P2151" s="6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11">
        <f t="shared" si="200"/>
        <v>40389.75</v>
      </c>
      <c r="T2151" s="10">
        <f t="shared" si="201"/>
        <v>40354.774953703702</v>
      </c>
    </row>
    <row r="2152" spans="1:20" x14ac:dyDescent="0.5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5">
        <f t="shared" si="198"/>
        <v>8.0999999999999996E-3</v>
      </c>
      <c r="P2152" s="6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1">
        <f t="shared" si="200"/>
        <v>42564.034710648149</v>
      </c>
      <c r="T2152" s="10">
        <f t="shared" si="201"/>
        <v>42534.034710648149</v>
      </c>
    </row>
    <row r="2153" spans="1:20" ht="43" x14ac:dyDescent="0.5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11">
        <f t="shared" si="200"/>
        <v>42550.597384259265</v>
      </c>
      <c r="T2153" s="10">
        <f t="shared" si="201"/>
        <v>42520.597384259265</v>
      </c>
    </row>
    <row r="2154" spans="1:20" ht="43" x14ac:dyDescent="0.5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5">
        <f t="shared" si="198"/>
        <v>1.6666666666666668E-3</v>
      </c>
      <c r="P2154" s="6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1">
        <f t="shared" si="200"/>
        <v>41713.540613425925</v>
      </c>
      <c r="T2154" s="10">
        <f t="shared" si="201"/>
        <v>41683.582280092596</v>
      </c>
    </row>
    <row r="2155" spans="1:20" ht="43" x14ac:dyDescent="0.5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5">
        <f t="shared" si="198"/>
        <v>9.1244548809124457E-5</v>
      </c>
      <c r="P2155" s="6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1">
        <f t="shared" si="200"/>
        <v>42014.082638888889</v>
      </c>
      <c r="T2155" s="10">
        <f t="shared" si="201"/>
        <v>41974.661087962959</v>
      </c>
    </row>
    <row r="2156" spans="1:20" ht="28.7" x14ac:dyDescent="0.5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5">
        <f t="shared" si="198"/>
        <v>8.0000000000000002E-3</v>
      </c>
      <c r="P2156" s="6">
        <f t="shared" si="199"/>
        <v>1</v>
      </c>
      <c r="Q2156" t="str">
        <f t="shared" si="202"/>
        <v>games</v>
      </c>
      <c r="R2156" t="str">
        <f t="shared" si="203"/>
        <v>video games</v>
      </c>
      <c r="S2156" s="11">
        <f t="shared" si="200"/>
        <v>41667.382256944446</v>
      </c>
      <c r="T2156" s="10">
        <f t="shared" si="201"/>
        <v>41647.382256944446</v>
      </c>
    </row>
    <row r="2157" spans="1:20" ht="43" x14ac:dyDescent="0.5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5">
        <f t="shared" si="198"/>
        <v>2.3E-2</v>
      </c>
      <c r="P2157" s="6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1">
        <f t="shared" si="200"/>
        <v>42460.45584490741</v>
      </c>
      <c r="T2157" s="10">
        <f t="shared" si="201"/>
        <v>42430.497511574074</v>
      </c>
    </row>
    <row r="2158" spans="1:20" ht="43" x14ac:dyDescent="0.5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11">
        <f t="shared" si="200"/>
        <v>41533.60423611111</v>
      </c>
      <c r="T2158" s="10">
        <f t="shared" si="201"/>
        <v>41488.60423611111</v>
      </c>
    </row>
    <row r="2159" spans="1:20" ht="28.7" x14ac:dyDescent="0.5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5">
        <f t="shared" si="198"/>
        <v>0.28192</v>
      </c>
      <c r="P2159" s="6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11">
        <f t="shared" si="200"/>
        <v>42727.082638888889</v>
      </c>
      <c r="T2159" s="10">
        <f t="shared" si="201"/>
        <v>42694.73128472222</v>
      </c>
    </row>
    <row r="2160" spans="1:20" ht="43" x14ac:dyDescent="0.5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11">
        <f t="shared" si="200"/>
        <v>41309.603865740741</v>
      </c>
      <c r="T2160" s="10">
        <f t="shared" si="201"/>
        <v>41264.603865740741</v>
      </c>
    </row>
    <row r="2161" spans="1:20" ht="57.35" x14ac:dyDescent="0.5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5">
        <f t="shared" si="198"/>
        <v>7.2222222222222219E-3</v>
      </c>
      <c r="P2161" s="6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1">
        <f t="shared" si="200"/>
        <v>40740.481180555551</v>
      </c>
      <c r="T2161" s="10">
        <f t="shared" si="201"/>
        <v>40710.481180555551</v>
      </c>
    </row>
    <row r="2162" spans="1:20" ht="43" x14ac:dyDescent="0.5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5">
        <f t="shared" si="198"/>
        <v>8.5000000000000006E-3</v>
      </c>
      <c r="P2162" s="6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11">
        <f t="shared" si="200"/>
        <v>41048.461863425924</v>
      </c>
      <c r="T2162" s="10">
        <f t="shared" si="201"/>
        <v>41018.461863425924</v>
      </c>
    </row>
    <row r="2163" spans="1:20" ht="28.7" x14ac:dyDescent="0.5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5">
        <f t="shared" si="198"/>
        <v>1.1575</v>
      </c>
      <c r="P2163" s="6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11">
        <f t="shared" si="200"/>
        <v>42270.602534722217</v>
      </c>
      <c r="T2163" s="10">
        <f t="shared" si="201"/>
        <v>42240.602534722217</v>
      </c>
    </row>
    <row r="2164" spans="1:20" ht="43" x14ac:dyDescent="0.5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11">
        <f t="shared" si="200"/>
        <v>41844.516099537039</v>
      </c>
      <c r="T2164" s="10">
        <f t="shared" si="201"/>
        <v>41813.516099537039</v>
      </c>
    </row>
    <row r="2165" spans="1:20" ht="43" x14ac:dyDescent="0.5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5">
        <f t="shared" si="198"/>
        <v>1.3220000000000001</v>
      </c>
      <c r="P2165" s="6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11">
        <f t="shared" si="200"/>
        <v>42162.909722222219</v>
      </c>
      <c r="T2165" s="10">
        <f t="shared" si="201"/>
        <v>42111.649537037039</v>
      </c>
    </row>
    <row r="2166" spans="1:20" ht="28.7" x14ac:dyDescent="0.5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5">
        <f t="shared" si="198"/>
        <v>1.0263636363636364</v>
      </c>
      <c r="P2166" s="6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11">
        <f t="shared" si="200"/>
        <v>42545.915972222225</v>
      </c>
      <c r="T2166" s="10">
        <f t="shared" si="201"/>
        <v>42515.46775462963</v>
      </c>
    </row>
    <row r="2167" spans="1:20" ht="43" x14ac:dyDescent="0.5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11">
        <f t="shared" si="200"/>
        <v>42468.375405092593</v>
      </c>
      <c r="T2167" s="10">
        <f t="shared" si="201"/>
        <v>42438.417071759264</v>
      </c>
    </row>
    <row r="2168" spans="1:20" ht="57.35" x14ac:dyDescent="0.5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5">
        <f t="shared" si="198"/>
        <v>1.466</v>
      </c>
      <c r="P2168" s="6">
        <f t="shared" si="199"/>
        <v>91.625</v>
      </c>
      <c r="Q2168" t="str">
        <f t="shared" si="202"/>
        <v>music</v>
      </c>
      <c r="R2168" t="str">
        <f t="shared" si="203"/>
        <v>rock</v>
      </c>
      <c r="S2168" s="11">
        <f t="shared" si="200"/>
        <v>41978.629837962959</v>
      </c>
      <c r="T2168" s="10">
        <f t="shared" si="201"/>
        <v>41933.588171296295</v>
      </c>
    </row>
    <row r="2169" spans="1:20" ht="28.7" x14ac:dyDescent="0.5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5">
        <f t="shared" si="198"/>
        <v>1.2</v>
      </c>
      <c r="P2169" s="6">
        <f t="shared" si="199"/>
        <v>22.5</v>
      </c>
      <c r="Q2169" t="str">
        <f t="shared" si="202"/>
        <v>music</v>
      </c>
      <c r="R2169" t="str">
        <f t="shared" si="203"/>
        <v>rock</v>
      </c>
      <c r="S2169" s="11">
        <f t="shared" si="200"/>
        <v>41166.816400462965</v>
      </c>
      <c r="T2169" s="10">
        <f t="shared" si="201"/>
        <v>41152.816400462965</v>
      </c>
    </row>
    <row r="2170" spans="1:20" ht="28.7" x14ac:dyDescent="0.5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5">
        <f t="shared" si="198"/>
        <v>1.215816111111111</v>
      </c>
      <c r="P2170" s="6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11">
        <f t="shared" si="200"/>
        <v>42775.958333333328</v>
      </c>
      <c r="T2170" s="10">
        <f t="shared" si="201"/>
        <v>42745.350243055553</v>
      </c>
    </row>
    <row r="2171" spans="1:20" ht="43" x14ac:dyDescent="0.5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5">
        <f t="shared" si="198"/>
        <v>1</v>
      </c>
      <c r="P2171" s="6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11">
        <f t="shared" si="200"/>
        <v>42796.450821759259</v>
      </c>
      <c r="T2171" s="10">
        <f t="shared" si="201"/>
        <v>42793.450821759259</v>
      </c>
    </row>
    <row r="2172" spans="1:20" ht="43" x14ac:dyDescent="0.5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11">
        <f t="shared" si="200"/>
        <v>42238.500254629631</v>
      </c>
      <c r="T2172" s="10">
        <f t="shared" si="201"/>
        <v>42198.500254629631</v>
      </c>
    </row>
    <row r="2173" spans="1:20" ht="43" x14ac:dyDescent="0.5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11">
        <f t="shared" si="200"/>
        <v>42176.958333333328</v>
      </c>
      <c r="T2173" s="10">
        <f t="shared" si="201"/>
        <v>42141.70711805555</v>
      </c>
    </row>
    <row r="2174" spans="1:20" ht="43" x14ac:dyDescent="0.5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5">
        <f t="shared" si="198"/>
        <v>1</v>
      </c>
      <c r="P2174" s="6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11">
        <f t="shared" si="200"/>
        <v>42112.330092592587</v>
      </c>
      <c r="T2174" s="10">
        <f t="shared" si="201"/>
        <v>42082.330092592587</v>
      </c>
    </row>
    <row r="2175" spans="1:20" ht="43" x14ac:dyDescent="0.5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11">
        <f t="shared" si="200"/>
        <v>41526.915972222225</v>
      </c>
      <c r="T2175" s="10">
        <f t="shared" si="201"/>
        <v>41495.442627314813</v>
      </c>
    </row>
    <row r="2176" spans="1:20" ht="43" x14ac:dyDescent="0.5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5">
        <f t="shared" si="198"/>
        <v>1.0297499999999999</v>
      </c>
      <c r="P2176" s="6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11">
        <f t="shared" si="200"/>
        <v>42495.292905092589</v>
      </c>
      <c r="T2176" s="10">
        <f t="shared" si="201"/>
        <v>42465.292905092589</v>
      </c>
    </row>
    <row r="2177" spans="1:20" ht="43" x14ac:dyDescent="0.5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5">
        <f t="shared" si="198"/>
        <v>2.5</v>
      </c>
      <c r="P2177" s="6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11">
        <f t="shared" si="200"/>
        <v>42571.759097222224</v>
      </c>
      <c r="T2177" s="10">
        <f t="shared" si="201"/>
        <v>42564.759097222224</v>
      </c>
    </row>
    <row r="2178" spans="1:20" ht="43" x14ac:dyDescent="0.5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5">
        <f t="shared" ref="O2178:O2241" si="204">E2178/D2178</f>
        <v>1.2602</v>
      </c>
      <c r="P2178" s="6">
        <f t="shared" ref="P2178:P2241" si="205">E2178/L2178</f>
        <v>88.74647887323944</v>
      </c>
      <c r="Q2178" t="str">
        <f t="shared" si="202"/>
        <v>music</v>
      </c>
      <c r="R2178" t="str">
        <f t="shared" si="203"/>
        <v>rock</v>
      </c>
      <c r="S2178" s="11">
        <f t="shared" ref="S2178:S2241" si="206">(((I2178/60)/60)/24)+DATE(1970,1,1)+(-6/24)</f>
        <v>42126.383206018523</v>
      </c>
      <c r="T2178" s="10">
        <f t="shared" ref="T2178:T2241" si="207">(((J2178/60)/60)/24)+DATE(1970,1,1)+(-6/24)</f>
        <v>42096.383206018523</v>
      </c>
    </row>
    <row r="2179" spans="1:20" ht="57.35" x14ac:dyDescent="0.5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5">
        <f t="shared" si="204"/>
        <v>1.0012000000000001</v>
      </c>
      <c r="P2179" s="6">
        <f t="shared" si="205"/>
        <v>65.868421052631575</v>
      </c>
      <c r="Q2179" t="str">
        <f t="shared" ref="Q2179:Q2242" si="208">LEFT(N2179,FIND("/",N2179)-1)</f>
        <v>music</v>
      </c>
      <c r="R2179" t="str">
        <f t="shared" ref="R2179:R2242" si="209">RIGHT(N2179, LEN(N2179)-FIND("/", N2179))</f>
        <v>rock</v>
      </c>
      <c r="S2179" s="11">
        <f t="shared" si="206"/>
        <v>42527.000775462962</v>
      </c>
      <c r="T2179" s="10">
        <f t="shared" si="207"/>
        <v>42502.000775462962</v>
      </c>
    </row>
    <row r="2180" spans="1:20" ht="43" x14ac:dyDescent="0.5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8"/>
        <v>music</v>
      </c>
      <c r="R2180" t="str">
        <f t="shared" si="209"/>
        <v>rock</v>
      </c>
      <c r="S2180" s="11">
        <f t="shared" si="206"/>
        <v>42753.38653935185</v>
      </c>
      <c r="T2180" s="10">
        <f t="shared" si="207"/>
        <v>42723.38653935185</v>
      </c>
    </row>
    <row r="2181" spans="1:20" ht="43" x14ac:dyDescent="0.5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11">
        <f t="shared" si="206"/>
        <v>42104.921203703707</v>
      </c>
      <c r="T2181" s="10">
        <f t="shared" si="207"/>
        <v>42074.921203703707</v>
      </c>
    </row>
    <row r="2182" spans="1:20" ht="28.7" x14ac:dyDescent="0.5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5">
        <f t="shared" si="204"/>
        <v>1.071842</v>
      </c>
      <c r="P2182" s="6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11">
        <f t="shared" si="206"/>
        <v>42321.461435185185</v>
      </c>
      <c r="T2182" s="10">
        <f t="shared" si="207"/>
        <v>42279.419768518521</v>
      </c>
    </row>
    <row r="2183" spans="1:20" ht="43" x14ac:dyDescent="0.5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11">
        <f t="shared" si="206"/>
        <v>42786.755243055552</v>
      </c>
      <c r="T2183" s="10">
        <f t="shared" si="207"/>
        <v>42772.755243055552</v>
      </c>
    </row>
    <row r="2184" spans="1:20" ht="43" x14ac:dyDescent="0.5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11">
        <f t="shared" si="206"/>
        <v>41914.650752314818</v>
      </c>
      <c r="T2184" s="10">
        <f t="shared" si="207"/>
        <v>41879.650752314818</v>
      </c>
    </row>
    <row r="2185" spans="1:20" ht="43" x14ac:dyDescent="0.5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11">
        <f t="shared" si="206"/>
        <v>42774.958333333328</v>
      </c>
      <c r="T2185" s="10">
        <f t="shared" si="207"/>
        <v>42745.115474537044</v>
      </c>
    </row>
    <row r="2186" spans="1:20" ht="43" x14ac:dyDescent="0.5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11">
        <f t="shared" si="206"/>
        <v>42394.416666666672</v>
      </c>
      <c r="T2186" s="10">
        <f t="shared" si="207"/>
        <v>42380.440289351856</v>
      </c>
    </row>
    <row r="2187" spans="1:20" ht="43" x14ac:dyDescent="0.5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11">
        <f t="shared" si="206"/>
        <v>41359.099988425929</v>
      </c>
      <c r="T2187" s="10">
        <f t="shared" si="207"/>
        <v>41319.099988425929</v>
      </c>
    </row>
    <row r="2188" spans="1:20" ht="43" x14ac:dyDescent="0.5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11">
        <f t="shared" si="206"/>
        <v>42619.833333333328</v>
      </c>
      <c r="T2188" s="10">
        <f t="shared" si="207"/>
        <v>42583.365081018521</v>
      </c>
    </row>
    <row r="2189" spans="1:20" ht="43" x14ac:dyDescent="0.5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11">
        <f t="shared" si="206"/>
        <v>42096.915972222225</v>
      </c>
      <c r="T2189" s="10">
        <f t="shared" si="207"/>
        <v>42067.959097222221</v>
      </c>
    </row>
    <row r="2190" spans="1:20" ht="43" x14ac:dyDescent="0.5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11">
        <f t="shared" si="206"/>
        <v>42668.458333333328</v>
      </c>
      <c r="T2190" s="10">
        <f t="shared" si="207"/>
        <v>42633.336122685185</v>
      </c>
    </row>
    <row r="2191" spans="1:20" ht="43" x14ac:dyDescent="0.5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5">
        <f t="shared" si="204"/>
        <v>5.0324999999999998</v>
      </c>
      <c r="P2191" s="6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11">
        <f t="shared" si="206"/>
        <v>42481.666666666672</v>
      </c>
      <c r="T2191" s="10">
        <f t="shared" si="207"/>
        <v>42467.538194444445</v>
      </c>
    </row>
    <row r="2192" spans="1:20" ht="43" x14ac:dyDescent="0.5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11">
        <f t="shared" si="206"/>
        <v>42452.040972222225</v>
      </c>
      <c r="T2192" s="10">
        <f t="shared" si="207"/>
        <v>42417.375046296293</v>
      </c>
    </row>
    <row r="2193" spans="1:20" ht="43" x14ac:dyDescent="0.5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5">
        <f t="shared" si="204"/>
        <v>1.1973333333333334</v>
      </c>
      <c r="P2193" s="6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1">
        <f t="shared" si="206"/>
        <v>42780.583645833336</v>
      </c>
      <c r="T2193" s="10">
        <f t="shared" si="207"/>
        <v>42768.583645833336</v>
      </c>
    </row>
    <row r="2194" spans="1:20" ht="43" x14ac:dyDescent="0.5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11">
        <f t="shared" si="206"/>
        <v>42719.708333333328</v>
      </c>
      <c r="T2194" s="10">
        <f t="shared" si="207"/>
        <v>42691.6012037037</v>
      </c>
    </row>
    <row r="2195" spans="1:20" ht="43" x14ac:dyDescent="0.5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11">
        <f t="shared" si="206"/>
        <v>42694.957638888889</v>
      </c>
      <c r="T2195" s="10">
        <f t="shared" si="207"/>
        <v>42664.155925925923</v>
      </c>
    </row>
    <row r="2196" spans="1:20" ht="43" x14ac:dyDescent="0.5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11">
        <f t="shared" si="206"/>
        <v>42455.466319444444</v>
      </c>
      <c r="T2196" s="10">
        <f t="shared" si="207"/>
        <v>42425.507986111115</v>
      </c>
    </row>
    <row r="2197" spans="1:20" ht="28.7" x14ac:dyDescent="0.5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11">
        <f t="shared" si="206"/>
        <v>42227.521990740745</v>
      </c>
      <c r="T2197" s="10">
        <f t="shared" si="207"/>
        <v>42197.521990740745</v>
      </c>
    </row>
    <row r="2198" spans="1:20" ht="28.7" x14ac:dyDescent="0.5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11">
        <f t="shared" si="206"/>
        <v>42706.041666666672</v>
      </c>
      <c r="T2198" s="10">
        <f t="shared" si="207"/>
        <v>42675.237291666665</v>
      </c>
    </row>
    <row r="2199" spans="1:20" ht="43" x14ac:dyDescent="0.5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11">
        <f t="shared" si="206"/>
        <v>42063.334016203706</v>
      </c>
      <c r="T2199" s="10">
        <f t="shared" si="207"/>
        <v>42033.334016203706</v>
      </c>
    </row>
    <row r="2200" spans="1:20" ht="43" x14ac:dyDescent="0.5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11">
        <f t="shared" si="206"/>
        <v>42322.305555555555</v>
      </c>
      <c r="T2200" s="10">
        <f t="shared" si="207"/>
        <v>42292.263888888891</v>
      </c>
    </row>
    <row r="2201" spans="1:20" ht="28.7" x14ac:dyDescent="0.5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11">
        <f t="shared" si="206"/>
        <v>42292.166643518518</v>
      </c>
      <c r="T2201" s="10">
        <f t="shared" si="207"/>
        <v>42262.166643518518</v>
      </c>
    </row>
    <row r="2202" spans="1:20" ht="43" x14ac:dyDescent="0.5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5">
        <f t="shared" si="204"/>
        <v>5.4215</v>
      </c>
      <c r="P2202" s="6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11">
        <f t="shared" si="206"/>
        <v>42190.875</v>
      </c>
      <c r="T2202" s="10">
        <f t="shared" si="207"/>
        <v>42163.375787037032</v>
      </c>
    </row>
    <row r="2203" spans="1:20" ht="43" x14ac:dyDescent="0.5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11">
        <f t="shared" si="206"/>
        <v>41290.596817129634</v>
      </c>
      <c r="T2203" s="10">
        <f t="shared" si="207"/>
        <v>41276.596817129634</v>
      </c>
    </row>
    <row r="2204" spans="1:20" ht="28.7" x14ac:dyDescent="0.5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11">
        <f t="shared" si="206"/>
        <v>41214.599166666667</v>
      </c>
      <c r="T2204" s="10">
        <f t="shared" si="207"/>
        <v>41184.599166666667</v>
      </c>
    </row>
    <row r="2205" spans="1:20" ht="43" x14ac:dyDescent="0.5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5">
        <f t="shared" si="204"/>
        <v>1.0954999999999999</v>
      </c>
      <c r="P2205" s="6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1">
        <f t="shared" si="206"/>
        <v>42271.60974537037</v>
      </c>
      <c r="T2205" s="10">
        <f t="shared" si="207"/>
        <v>42241.60974537037</v>
      </c>
    </row>
    <row r="2206" spans="1:20" ht="43" x14ac:dyDescent="0.5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11">
        <f t="shared" si="206"/>
        <v>41342.061562499999</v>
      </c>
      <c r="T2206" s="10">
        <f t="shared" si="207"/>
        <v>41312.061562499999</v>
      </c>
    </row>
    <row r="2207" spans="1:20" ht="43" x14ac:dyDescent="0.5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5">
        <f t="shared" si="204"/>
        <v>1.52</v>
      </c>
      <c r="P2207" s="6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11">
        <f t="shared" si="206"/>
        <v>41061.57163194444</v>
      </c>
      <c r="T2207" s="10">
        <f t="shared" si="207"/>
        <v>41031.57163194444</v>
      </c>
    </row>
    <row r="2208" spans="1:20" ht="43" x14ac:dyDescent="0.5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11">
        <f t="shared" si="206"/>
        <v>41015.007222222222</v>
      </c>
      <c r="T2208" s="10">
        <f t="shared" si="207"/>
        <v>40997.007222222222</v>
      </c>
    </row>
    <row r="2209" spans="1:20" ht="43" x14ac:dyDescent="0.5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5">
        <f t="shared" si="204"/>
        <v>1</v>
      </c>
      <c r="P2209" s="6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11">
        <f t="shared" si="206"/>
        <v>41593.985798611109</v>
      </c>
      <c r="T2209" s="10">
        <f t="shared" si="207"/>
        <v>41563.944131944445</v>
      </c>
    </row>
    <row r="2210" spans="1:20" ht="43" x14ac:dyDescent="0.5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5">
        <f t="shared" si="204"/>
        <v>1.016</v>
      </c>
      <c r="P2210" s="6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11">
        <f t="shared" si="206"/>
        <v>41005.916666666664</v>
      </c>
      <c r="T2210" s="10">
        <f t="shared" si="207"/>
        <v>40946.632245370369</v>
      </c>
    </row>
    <row r="2211" spans="1:20" ht="28.7" x14ac:dyDescent="0.5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5">
        <f t="shared" si="204"/>
        <v>1.508</v>
      </c>
      <c r="P2211" s="6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11">
        <f t="shared" si="206"/>
        <v>41743.708333333336</v>
      </c>
      <c r="T2211" s="10">
        <f t="shared" si="207"/>
        <v>41732.229675925926</v>
      </c>
    </row>
    <row r="2212" spans="1:20" ht="43" x14ac:dyDescent="0.5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5">
        <f t="shared" si="204"/>
        <v>1.11425</v>
      </c>
      <c r="P2212" s="6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11">
        <f t="shared" si="206"/>
        <v>41013.48333333333</v>
      </c>
      <c r="T2212" s="10">
        <f t="shared" si="207"/>
        <v>40955.816087962965</v>
      </c>
    </row>
    <row r="2213" spans="1:20" ht="43" x14ac:dyDescent="0.5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5">
        <f t="shared" si="204"/>
        <v>1.956</v>
      </c>
      <c r="P2213" s="6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1">
        <f t="shared" si="206"/>
        <v>41739.040972222225</v>
      </c>
      <c r="T2213" s="10">
        <f t="shared" si="207"/>
        <v>41716.535011574073</v>
      </c>
    </row>
    <row r="2214" spans="1:20" ht="43" x14ac:dyDescent="0.5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11">
        <f t="shared" si="206"/>
        <v>41581.791666666664</v>
      </c>
      <c r="T2214" s="10">
        <f t="shared" si="207"/>
        <v>41548.497418981482</v>
      </c>
    </row>
    <row r="2215" spans="1:20" ht="57.35" x14ac:dyDescent="0.5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5">
        <f t="shared" si="204"/>
        <v>2</v>
      </c>
      <c r="P2215" s="6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1">
        <f t="shared" si="206"/>
        <v>42139.576145833329</v>
      </c>
      <c r="T2215" s="10">
        <f t="shared" si="207"/>
        <v>42109.576145833329</v>
      </c>
    </row>
    <row r="2216" spans="1:20" ht="43" x14ac:dyDescent="0.5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11">
        <f t="shared" si="206"/>
        <v>41676.542222222226</v>
      </c>
      <c r="T2216" s="10">
        <f t="shared" si="207"/>
        <v>41646.542222222226</v>
      </c>
    </row>
    <row r="2217" spans="1:20" ht="28.7" x14ac:dyDescent="0.5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11">
        <f t="shared" si="206"/>
        <v>40981.040972222225</v>
      </c>
      <c r="T2217" s="10">
        <f t="shared" si="207"/>
        <v>40958.467268518521</v>
      </c>
    </row>
    <row r="2218" spans="1:20" ht="43" x14ac:dyDescent="0.5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11">
        <f t="shared" si="206"/>
        <v>42208.501678240747</v>
      </c>
      <c r="T2218" s="10">
        <f t="shared" si="207"/>
        <v>42194.501678240747</v>
      </c>
    </row>
    <row r="2219" spans="1:20" ht="43" x14ac:dyDescent="0.5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11">
        <f t="shared" si="206"/>
        <v>42310.083333333328</v>
      </c>
      <c r="T2219" s="10">
        <f t="shared" si="207"/>
        <v>42299.526770833334</v>
      </c>
    </row>
    <row r="2220" spans="1:20" ht="43" x14ac:dyDescent="0.5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11">
        <f t="shared" si="206"/>
        <v>41149.75</v>
      </c>
      <c r="T2220" s="10">
        <f t="shared" si="207"/>
        <v>41127.562303240738</v>
      </c>
    </row>
    <row r="2221" spans="1:20" ht="43" x14ac:dyDescent="0.5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11">
        <f t="shared" si="206"/>
        <v>42235.468888888892</v>
      </c>
      <c r="T2221" s="10">
        <f t="shared" si="207"/>
        <v>42205.468888888892</v>
      </c>
    </row>
    <row r="2222" spans="1:20" ht="43" x14ac:dyDescent="0.5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11">
        <f t="shared" si="206"/>
        <v>41481.810601851852</v>
      </c>
      <c r="T2222" s="10">
        <f t="shared" si="207"/>
        <v>41451.810601851852</v>
      </c>
    </row>
    <row r="2223" spans="1:20" ht="43" x14ac:dyDescent="0.5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11">
        <f t="shared" si="206"/>
        <v>42482.75</v>
      </c>
      <c r="T2223" s="10">
        <f t="shared" si="207"/>
        <v>42452.416770833333</v>
      </c>
    </row>
    <row r="2224" spans="1:20" ht="43" x14ac:dyDescent="0.5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5">
        <f t="shared" si="204"/>
        <v>1.6259999999999999</v>
      </c>
      <c r="P2224" s="6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1">
        <f t="shared" si="206"/>
        <v>40936.537581018521</v>
      </c>
      <c r="T2224" s="10">
        <f t="shared" si="207"/>
        <v>40906.537581018521</v>
      </c>
    </row>
    <row r="2225" spans="1:20" ht="43" x14ac:dyDescent="0.5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5">
        <f t="shared" si="204"/>
        <v>1.0580000000000001</v>
      </c>
      <c r="P2225" s="6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1">
        <f t="shared" si="206"/>
        <v>42182.390833333338</v>
      </c>
      <c r="T2225" s="10">
        <f t="shared" si="207"/>
        <v>42152.390833333338</v>
      </c>
    </row>
    <row r="2226" spans="1:20" ht="43" x14ac:dyDescent="0.5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11">
        <f t="shared" si="206"/>
        <v>42672.541666666672</v>
      </c>
      <c r="T2226" s="10">
        <f t="shared" si="207"/>
        <v>42644.417534722219</v>
      </c>
    </row>
    <row r="2227" spans="1:20" ht="43" x14ac:dyDescent="0.5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11">
        <f t="shared" si="206"/>
        <v>41903.54184027778</v>
      </c>
      <c r="T2227" s="10">
        <f t="shared" si="207"/>
        <v>41873.54184027778</v>
      </c>
    </row>
    <row r="2228" spans="1:20" ht="43" x14ac:dyDescent="0.5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11">
        <f t="shared" si="206"/>
        <v>42411.957638888889</v>
      </c>
      <c r="T2228" s="10">
        <f t="shared" si="207"/>
        <v>42381.54886574074</v>
      </c>
    </row>
    <row r="2229" spans="1:20" ht="43" x14ac:dyDescent="0.5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11">
        <f t="shared" si="206"/>
        <v>41591.599016203705</v>
      </c>
      <c r="T2229" s="10">
        <f t="shared" si="207"/>
        <v>41561.557349537034</v>
      </c>
    </row>
    <row r="2230" spans="1:20" ht="43" x14ac:dyDescent="0.5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11">
        <f t="shared" si="206"/>
        <v>42232.028194444443</v>
      </c>
      <c r="T2230" s="10">
        <f t="shared" si="207"/>
        <v>42202.028194444443</v>
      </c>
    </row>
    <row r="2231" spans="1:20" ht="43" x14ac:dyDescent="0.5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5">
        <f t="shared" si="204"/>
        <v>1.7104755366949576</v>
      </c>
      <c r="P2231" s="6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11">
        <f t="shared" si="206"/>
        <v>41519.916666666664</v>
      </c>
      <c r="T2231" s="10">
        <f t="shared" si="207"/>
        <v>41484.414247685185</v>
      </c>
    </row>
    <row r="2232" spans="1:20" ht="43" x14ac:dyDescent="0.5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11">
        <f t="shared" si="206"/>
        <v>41754.631099537037</v>
      </c>
      <c r="T2232" s="10">
        <f t="shared" si="207"/>
        <v>41724.631099537037</v>
      </c>
    </row>
    <row r="2233" spans="1:20" ht="43" x14ac:dyDescent="0.5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11">
        <f t="shared" si="206"/>
        <v>41449.958333333336</v>
      </c>
      <c r="T2233" s="10">
        <f t="shared" si="207"/>
        <v>41423.660891203705</v>
      </c>
    </row>
    <row r="2234" spans="1:20" ht="43" x14ac:dyDescent="0.5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11">
        <f t="shared" si="206"/>
        <v>41838.875</v>
      </c>
      <c r="T2234" s="10">
        <f t="shared" si="207"/>
        <v>41806.544074074074</v>
      </c>
    </row>
    <row r="2235" spans="1:20" ht="43" x14ac:dyDescent="0.5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11">
        <f t="shared" si="206"/>
        <v>42351.75</v>
      </c>
      <c r="T2235" s="10">
        <f t="shared" si="207"/>
        <v>42331.128923611104</v>
      </c>
    </row>
    <row r="2236" spans="1:20" ht="43" x14ac:dyDescent="0.5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5">
        <f t="shared" si="204"/>
        <v>11.65</v>
      </c>
      <c r="P2236" s="6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11">
        <f t="shared" si="206"/>
        <v>42740.574618055558</v>
      </c>
      <c r="T2236" s="10">
        <f t="shared" si="207"/>
        <v>42710.574618055558</v>
      </c>
    </row>
    <row r="2237" spans="1:20" ht="28.7" x14ac:dyDescent="0.5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11">
        <f t="shared" si="206"/>
        <v>42091.730451388896</v>
      </c>
      <c r="T2237" s="10">
        <f t="shared" si="207"/>
        <v>42061.772118055553</v>
      </c>
    </row>
    <row r="2238" spans="1:20" ht="43" x14ac:dyDescent="0.5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11">
        <f t="shared" si="206"/>
        <v>42401.367164351846</v>
      </c>
      <c r="T2238" s="10">
        <f t="shared" si="207"/>
        <v>42371.367164351846</v>
      </c>
    </row>
    <row r="2239" spans="1:20" ht="43" x14ac:dyDescent="0.5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11">
        <f t="shared" si="206"/>
        <v>41955.082638888889</v>
      </c>
      <c r="T2239" s="10">
        <f t="shared" si="207"/>
        <v>41914.753275462965</v>
      </c>
    </row>
    <row r="2240" spans="1:20" ht="28.7" x14ac:dyDescent="0.5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11">
        <f t="shared" si="206"/>
        <v>42804.371712962966</v>
      </c>
      <c r="T2240" s="10">
        <f t="shared" si="207"/>
        <v>42774.371712962966</v>
      </c>
    </row>
    <row r="2241" spans="1:20" ht="28.7" x14ac:dyDescent="0.5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11">
        <f t="shared" si="206"/>
        <v>41608.918055555558</v>
      </c>
      <c r="T2241" s="10">
        <f t="shared" si="207"/>
        <v>41572.708495370374</v>
      </c>
    </row>
    <row r="2242" spans="1:20" ht="43" x14ac:dyDescent="0.5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5">
        <f t="shared" ref="O2242:O2305" si="210">E2242/D2242</f>
        <v>2.7067999999999999</v>
      </c>
      <c r="P2242" s="6">
        <f t="shared" ref="P2242:P2305" si="211">E2242/L2242</f>
        <v>140.97916666666666</v>
      </c>
      <c r="Q2242" t="str">
        <f t="shared" si="208"/>
        <v>games</v>
      </c>
      <c r="R2242" t="str">
        <f t="shared" si="209"/>
        <v>tabletop games</v>
      </c>
      <c r="S2242" s="11">
        <f t="shared" ref="S2242:S2305" si="212">(((I2242/60)/60)/24)+DATE(1970,1,1)+(-6/24)</f>
        <v>42482.575740740736</v>
      </c>
      <c r="T2242" s="10">
        <f t="shared" ref="T2242:T2305" si="213">(((J2242/60)/60)/24)+DATE(1970,1,1)+(-6/24)</f>
        <v>42452.575740740736</v>
      </c>
    </row>
    <row r="2243" spans="1:20" ht="43" x14ac:dyDescent="0.5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5">
        <f t="shared" si="210"/>
        <v>8.0640000000000001</v>
      </c>
      <c r="P2243" s="6">
        <f t="shared" si="211"/>
        <v>49.472392638036808</v>
      </c>
      <c r="Q2243" t="str">
        <f t="shared" ref="Q2243:Q2306" si="214">LEFT(N2243,FIND("/",N2243)-1)</f>
        <v>games</v>
      </c>
      <c r="R2243" t="str">
        <f t="shared" ref="R2243:R2306" si="215">RIGHT(N2243, LEN(N2243)-FIND("/", N2243))</f>
        <v>tabletop games</v>
      </c>
      <c r="S2243" s="11">
        <f t="shared" si="212"/>
        <v>42796.577546296292</v>
      </c>
      <c r="T2243" s="10">
        <f t="shared" si="213"/>
        <v>42766.577546296292</v>
      </c>
    </row>
    <row r="2244" spans="1:20" ht="28.7" x14ac:dyDescent="0.5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4"/>
        <v>games</v>
      </c>
      <c r="R2244" t="str">
        <f t="shared" si="215"/>
        <v>tabletop games</v>
      </c>
      <c r="S2244" s="11">
        <f t="shared" si="212"/>
        <v>41604.876388888886</v>
      </c>
      <c r="T2244" s="10">
        <f t="shared" si="213"/>
        <v>41569.325613425928</v>
      </c>
    </row>
    <row r="2245" spans="1:20" ht="43" x14ac:dyDescent="0.5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5">
        <f t="shared" si="210"/>
        <v>9302.5</v>
      </c>
      <c r="P2245" s="6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11">
        <f t="shared" si="212"/>
        <v>42806.875</v>
      </c>
      <c r="T2245" s="10">
        <f t="shared" si="213"/>
        <v>42800.501041666663</v>
      </c>
    </row>
    <row r="2246" spans="1:20" ht="43" x14ac:dyDescent="0.5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5">
        <f t="shared" si="210"/>
        <v>3.7702</v>
      </c>
      <c r="P2246" s="6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11">
        <f t="shared" si="212"/>
        <v>42659.604166666672</v>
      </c>
      <c r="T2246" s="10">
        <f t="shared" si="213"/>
        <v>42647.568819444445</v>
      </c>
    </row>
    <row r="2247" spans="1:20" ht="43" x14ac:dyDescent="0.5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5">
        <f t="shared" si="210"/>
        <v>26.47025</v>
      </c>
      <c r="P2247" s="6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11">
        <f t="shared" si="212"/>
        <v>41691.5</v>
      </c>
      <c r="T2247" s="10">
        <f t="shared" si="213"/>
        <v>41660.458530092597</v>
      </c>
    </row>
    <row r="2248" spans="1:20" ht="43" x14ac:dyDescent="0.5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11">
        <f t="shared" si="212"/>
        <v>42251.54178240741</v>
      </c>
      <c r="T2248" s="10">
        <f t="shared" si="213"/>
        <v>42221.54178240741</v>
      </c>
    </row>
    <row r="2249" spans="1:20" ht="28.7" x14ac:dyDescent="0.5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11">
        <f t="shared" si="212"/>
        <v>42214.416261574079</v>
      </c>
      <c r="T2249" s="10">
        <f t="shared" si="213"/>
        <v>42200.416261574079</v>
      </c>
    </row>
    <row r="2250" spans="1:20" ht="43" x14ac:dyDescent="0.5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5">
        <f t="shared" si="210"/>
        <v>1.0721428571428571</v>
      </c>
      <c r="P2250" s="6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11">
        <f t="shared" si="212"/>
        <v>42718.625902777778</v>
      </c>
      <c r="T2250" s="10">
        <f t="shared" si="213"/>
        <v>42688.625902777778</v>
      </c>
    </row>
    <row r="2251" spans="1:20" ht="43" x14ac:dyDescent="0.5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5">
        <f t="shared" si="210"/>
        <v>1.6877142857142857</v>
      </c>
      <c r="P2251" s="6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11">
        <f t="shared" si="212"/>
        <v>41366.411631944444</v>
      </c>
      <c r="T2251" s="10">
        <f t="shared" si="213"/>
        <v>41336.453298611108</v>
      </c>
    </row>
    <row r="2252" spans="1:20" ht="43" x14ac:dyDescent="0.5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11">
        <f t="shared" si="212"/>
        <v>42706.7971412037</v>
      </c>
      <c r="T2252" s="10">
        <f t="shared" si="213"/>
        <v>42676.755474537036</v>
      </c>
    </row>
    <row r="2253" spans="1:20" ht="43" x14ac:dyDescent="0.5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11">
        <f t="shared" si="212"/>
        <v>41867.09579861111</v>
      </c>
      <c r="T2253" s="10">
        <f t="shared" si="213"/>
        <v>41846.09579861111</v>
      </c>
    </row>
    <row r="2254" spans="1:20" ht="43" x14ac:dyDescent="0.5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5">
        <f t="shared" si="210"/>
        <v>2.722777777777778</v>
      </c>
      <c r="P2254" s="6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11">
        <f t="shared" si="212"/>
        <v>42588.077986111108</v>
      </c>
      <c r="T2254" s="10">
        <f t="shared" si="213"/>
        <v>42573.077986111108</v>
      </c>
    </row>
    <row r="2255" spans="1:20" ht="43" x14ac:dyDescent="0.5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11">
        <f t="shared" si="212"/>
        <v>42326.422997685186</v>
      </c>
      <c r="T2255" s="10">
        <f t="shared" si="213"/>
        <v>42296.381331018521</v>
      </c>
    </row>
    <row r="2256" spans="1:20" ht="28.7" x14ac:dyDescent="0.5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5">
        <f t="shared" si="210"/>
        <v>4.5979999999999999</v>
      </c>
      <c r="P2256" s="6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11">
        <f t="shared" si="212"/>
        <v>42759.397777777776</v>
      </c>
      <c r="T2256" s="10">
        <f t="shared" si="213"/>
        <v>42752.397777777776</v>
      </c>
    </row>
    <row r="2257" spans="1:20" ht="28.7" x14ac:dyDescent="0.5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11">
        <f t="shared" si="212"/>
        <v>42497.701979166668</v>
      </c>
      <c r="T2257" s="10">
        <f t="shared" si="213"/>
        <v>42467.701979166668</v>
      </c>
    </row>
    <row r="2258" spans="1:20" ht="43" x14ac:dyDescent="0.5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5">
        <f t="shared" si="210"/>
        <v>2.2270833333333333</v>
      </c>
      <c r="P2258" s="6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1">
        <f t="shared" si="212"/>
        <v>42696.201921296291</v>
      </c>
      <c r="T2258" s="10">
        <f t="shared" si="213"/>
        <v>42682.201921296291</v>
      </c>
    </row>
    <row r="2259" spans="1:20" ht="43" x14ac:dyDescent="0.5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11">
        <f t="shared" si="212"/>
        <v>42540.708333333328</v>
      </c>
      <c r="T2259" s="10">
        <f t="shared" si="213"/>
        <v>42505.686678240745</v>
      </c>
    </row>
    <row r="2260" spans="1:20" ht="28.7" x14ac:dyDescent="0.5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11">
        <f t="shared" si="212"/>
        <v>42166.50100694444</v>
      </c>
      <c r="T2260" s="10">
        <f t="shared" si="213"/>
        <v>42136.50100694444</v>
      </c>
    </row>
    <row r="2261" spans="1:20" ht="43" x14ac:dyDescent="0.5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11">
        <f t="shared" si="212"/>
        <v>42712.554814814815</v>
      </c>
      <c r="T2261" s="10">
        <f t="shared" si="213"/>
        <v>42702.554814814815</v>
      </c>
    </row>
    <row r="2262" spans="1:20" ht="43" x14ac:dyDescent="0.5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11">
        <f t="shared" si="212"/>
        <v>41724.725115740745</v>
      </c>
      <c r="T2262" s="10">
        <f t="shared" si="213"/>
        <v>41694.766782407409</v>
      </c>
    </row>
    <row r="2263" spans="1:20" ht="43" x14ac:dyDescent="0.5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5">
        <f t="shared" si="210"/>
        <v>7.7949999999999999</v>
      </c>
      <c r="P2263" s="6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11">
        <f t="shared" si="212"/>
        <v>42780.474768518514</v>
      </c>
      <c r="T2263" s="10">
        <f t="shared" si="213"/>
        <v>42759.474768518514</v>
      </c>
    </row>
    <row r="2264" spans="1:20" ht="28.7" x14ac:dyDescent="0.5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11">
        <f t="shared" si="212"/>
        <v>41960.75</v>
      </c>
      <c r="T2264" s="10">
        <f t="shared" si="213"/>
        <v>41926.335162037038</v>
      </c>
    </row>
    <row r="2265" spans="1:20" ht="43" x14ac:dyDescent="0.5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11">
        <f t="shared" si="212"/>
        <v>42035.582326388889</v>
      </c>
      <c r="T2265" s="10">
        <f t="shared" si="213"/>
        <v>42014.582326388889</v>
      </c>
    </row>
    <row r="2266" spans="1:20" ht="43" x14ac:dyDescent="0.5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11">
        <f t="shared" si="212"/>
        <v>42512.875</v>
      </c>
      <c r="T2266" s="10">
        <f t="shared" si="213"/>
        <v>42496.332337962958</v>
      </c>
    </row>
    <row r="2267" spans="1:20" ht="43" x14ac:dyDescent="0.5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11">
        <f t="shared" si="212"/>
        <v>42696.603090277778</v>
      </c>
      <c r="T2267" s="10">
        <f t="shared" si="213"/>
        <v>42689.603090277778</v>
      </c>
    </row>
    <row r="2268" spans="1:20" ht="43" x14ac:dyDescent="0.5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11">
        <f t="shared" si="212"/>
        <v>42486.833333333328</v>
      </c>
      <c r="T2268" s="10">
        <f t="shared" si="213"/>
        <v>42469.624907407408</v>
      </c>
    </row>
    <row r="2269" spans="1:20" ht="43" x14ac:dyDescent="0.5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5">
        <f t="shared" si="210"/>
        <v>3.80525</v>
      </c>
      <c r="P2269" s="6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11">
        <f t="shared" si="212"/>
        <v>41993.791666666672</v>
      </c>
      <c r="T2269" s="10">
        <f t="shared" si="213"/>
        <v>41968.579826388886</v>
      </c>
    </row>
    <row r="2270" spans="1:20" ht="43" x14ac:dyDescent="0.5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5">
        <f t="shared" si="210"/>
        <v>1.026</v>
      </c>
      <c r="P2270" s="6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11">
        <f t="shared" si="212"/>
        <v>42805.832349537035</v>
      </c>
      <c r="T2270" s="10">
        <f t="shared" si="213"/>
        <v>42775.832349537035</v>
      </c>
    </row>
    <row r="2271" spans="1:20" ht="43" x14ac:dyDescent="0.5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11">
        <f t="shared" si="212"/>
        <v>42800.958333333328</v>
      </c>
      <c r="T2271" s="10">
        <f t="shared" si="213"/>
        <v>42776.454432870371</v>
      </c>
    </row>
    <row r="2272" spans="1:20" ht="43" x14ac:dyDescent="0.5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11">
        <f t="shared" si="212"/>
        <v>42745.665972222225</v>
      </c>
      <c r="T2272" s="10">
        <f t="shared" si="213"/>
        <v>42725.619363425925</v>
      </c>
    </row>
    <row r="2273" spans="1:20" ht="43" x14ac:dyDescent="0.5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5">
        <f t="shared" si="210"/>
        <v>2.8309000000000002</v>
      </c>
      <c r="P2273" s="6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11">
        <f t="shared" si="212"/>
        <v>42713.750046296293</v>
      </c>
      <c r="T2273" s="10">
        <f t="shared" si="213"/>
        <v>42683.750046296293</v>
      </c>
    </row>
    <row r="2274" spans="1:20" ht="43" x14ac:dyDescent="0.5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11">
        <f t="shared" si="212"/>
        <v>42345.449490740735</v>
      </c>
      <c r="T2274" s="10">
        <f t="shared" si="213"/>
        <v>42315.449490740735</v>
      </c>
    </row>
    <row r="2275" spans="1:20" ht="43" x14ac:dyDescent="0.5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11">
        <f t="shared" si="212"/>
        <v>42806.257430555561</v>
      </c>
      <c r="T2275" s="10">
        <f t="shared" si="213"/>
        <v>42781.299097222218</v>
      </c>
    </row>
    <row r="2276" spans="1:20" ht="57.35" x14ac:dyDescent="0.5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5">
        <f t="shared" si="210"/>
        <v>1.196</v>
      </c>
      <c r="P2276" s="6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11">
        <f t="shared" si="212"/>
        <v>41693.250659722224</v>
      </c>
      <c r="T2276" s="10">
        <f t="shared" si="213"/>
        <v>41663.250659722224</v>
      </c>
    </row>
    <row r="2277" spans="1:20" ht="43" x14ac:dyDescent="0.5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11">
        <f t="shared" si="212"/>
        <v>41995.366655092599</v>
      </c>
      <c r="T2277" s="10">
        <f t="shared" si="213"/>
        <v>41965.366655092599</v>
      </c>
    </row>
    <row r="2278" spans="1:20" ht="43" x14ac:dyDescent="0.5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5">
        <f t="shared" si="210"/>
        <v>1.0581826105905425</v>
      </c>
      <c r="P2278" s="6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11">
        <f t="shared" si="212"/>
        <v>41644.401493055557</v>
      </c>
      <c r="T2278" s="10">
        <f t="shared" si="213"/>
        <v>41614.401493055557</v>
      </c>
    </row>
    <row r="2279" spans="1:20" ht="43" x14ac:dyDescent="0.5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11">
        <f t="shared" si="212"/>
        <v>40966.428506944445</v>
      </c>
      <c r="T2279" s="10">
        <f t="shared" si="213"/>
        <v>40936.428506944445</v>
      </c>
    </row>
    <row r="2280" spans="1:20" ht="28.7" x14ac:dyDescent="0.5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11">
        <f t="shared" si="212"/>
        <v>42372.707638888889</v>
      </c>
      <c r="T2280" s="10">
        <f t="shared" si="213"/>
        <v>42338.459108796291</v>
      </c>
    </row>
    <row r="2281" spans="1:20" ht="43" x14ac:dyDescent="0.5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5">
        <f t="shared" si="210"/>
        <v>1.538</v>
      </c>
      <c r="P2281" s="6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11">
        <f t="shared" si="212"/>
        <v>42038.916666666672</v>
      </c>
      <c r="T2281" s="10">
        <f t="shared" si="213"/>
        <v>42020.556701388887</v>
      </c>
    </row>
    <row r="2282" spans="1:20" ht="57.35" x14ac:dyDescent="0.5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11">
        <f t="shared" si="212"/>
        <v>42264.374895833331</v>
      </c>
      <c r="T2282" s="10">
        <f t="shared" si="213"/>
        <v>42234.374895833331</v>
      </c>
    </row>
    <row r="2283" spans="1:20" ht="43" x14ac:dyDescent="0.5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5">
        <f t="shared" si="210"/>
        <v>1.85</v>
      </c>
      <c r="P2283" s="6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11">
        <f t="shared" si="212"/>
        <v>40749.034722222219</v>
      </c>
      <c r="T2283" s="10">
        <f t="shared" si="213"/>
        <v>40687.035844907405</v>
      </c>
    </row>
    <row r="2284" spans="1:20" ht="28.7" x14ac:dyDescent="0.5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11">
        <f t="shared" si="212"/>
        <v>42382.92460648148</v>
      </c>
      <c r="T2284" s="10">
        <f t="shared" si="213"/>
        <v>42322.92460648148</v>
      </c>
    </row>
    <row r="2285" spans="1:20" ht="43" x14ac:dyDescent="0.5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5">
        <f t="shared" si="210"/>
        <v>1.0085533333333332</v>
      </c>
      <c r="P2285" s="6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11">
        <f t="shared" si="212"/>
        <v>41037.833379629628</v>
      </c>
      <c r="T2285" s="10">
        <f t="shared" si="213"/>
        <v>40977.875046296293</v>
      </c>
    </row>
    <row r="2286" spans="1:20" ht="28.7" x14ac:dyDescent="0.5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11">
        <f t="shared" si="212"/>
        <v>40613.916666666664</v>
      </c>
      <c r="T2286" s="10">
        <f t="shared" si="213"/>
        <v>40585.546817129631</v>
      </c>
    </row>
    <row r="2287" spans="1:20" ht="43" x14ac:dyDescent="0.5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11">
        <f t="shared" si="212"/>
        <v>41088.935682870368</v>
      </c>
      <c r="T2287" s="10">
        <f t="shared" si="213"/>
        <v>41058.935682870368</v>
      </c>
    </row>
    <row r="2288" spans="1:20" ht="43" x14ac:dyDescent="0.5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11">
        <f t="shared" si="212"/>
        <v>41522.915972222225</v>
      </c>
      <c r="T2288" s="10">
        <f t="shared" si="213"/>
        <v>41494.713587962964</v>
      </c>
    </row>
    <row r="2289" spans="1:20" ht="43" x14ac:dyDescent="0.5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5">
        <f t="shared" si="210"/>
        <v>1.1997755555555556</v>
      </c>
      <c r="P2289" s="6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11">
        <f t="shared" si="212"/>
        <v>41813.417361111111</v>
      </c>
      <c r="T2289" s="10">
        <f t="shared" si="213"/>
        <v>41792.417361111111</v>
      </c>
    </row>
    <row r="2290" spans="1:20" ht="43" x14ac:dyDescent="0.5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5">
        <f t="shared" si="210"/>
        <v>1.0009999999999999</v>
      </c>
      <c r="P2290" s="6">
        <f t="shared" si="211"/>
        <v>40.04</v>
      </c>
      <c r="Q2290" t="str">
        <f t="shared" si="214"/>
        <v>music</v>
      </c>
      <c r="R2290" t="str">
        <f t="shared" si="215"/>
        <v>rock</v>
      </c>
      <c r="S2290" s="11">
        <f t="shared" si="212"/>
        <v>41086.5</v>
      </c>
      <c r="T2290" s="10">
        <f t="shared" si="213"/>
        <v>41067.577418981484</v>
      </c>
    </row>
    <row r="2291" spans="1:20" ht="43" x14ac:dyDescent="0.5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5">
        <f t="shared" si="210"/>
        <v>1.0740000000000001</v>
      </c>
      <c r="P2291" s="6">
        <f t="shared" si="211"/>
        <v>64.44</v>
      </c>
      <c r="Q2291" t="str">
        <f t="shared" si="214"/>
        <v>music</v>
      </c>
      <c r="R2291" t="str">
        <f t="shared" si="215"/>
        <v>rock</v>
      </c>
      <c r="S2291" s="11">
        <f t="shared" si="212"/>
        <v>41614.723611111112</v>
      </c>
      <c r="T2291" s="10">
        <f t="shared" si="213"/>
        <v>41571.748379629629</v>
      </c>
    </row>
    <row r="2292" spans="1:20" ht="43" x14ac:dyDescent="0.5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11">
        <f t="shared" si="212"/>
        <v>40148.458333333336</v>
      </c>
      <c r="T2292" s="10">
        <f t="shared" si="213"/>
        <v>40070.003819444442</v>
      </c>
    </row>
    <row r="2293" spans="1:20" ht="43" x14ac:dyDescent="0.5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5">
        <f t="shared" si="210"/>
        <v>1.728</v>
      </c>
      <c r="P2293" s="6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11">
        <f t="shared" si="212"/>
        <v>41021.916666666664</v>
      </c>
      <c r="T2293" s="10">
        <f t="shared" si="213"/>
        <v>40987.727060185185</v>
      </c>
    </row>
    <row r="2294" spans="1:20" ht="43" x14ac:dyDescent="0.5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5">
        <f t="shared" si="210"/>
        <v>1.072505</v>
      </c>
      <c r="P2294" s="6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11">
        <f t="shared" si="212"/>
        <v>41017.447638888887</v>
      </c>
      <c r="T2294" s="10">
        <f t="shared" si="213"/>
        <v>40987.447638888887</v>
      </c>
    </row>
    <row r="2295" spans="1:20" ht="28.7" x14ac:dyDescent="0.5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11">
        <f t="shared" si="212"/>
        <v>41176.915972222225</v>
      </c>
      <c r="T2295" s="10">
        <f t="shared" si="213"/>
        <v>41151.458321759259</v>
      </c>
    </row>
    <row r="2296" spans="1:20" ht="43" x14ac:dyDescent="0.5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11">
        <f t="shared" si="212"/>
        <v>41294.47314814815</v>
      </c>
      <c r="T2296" s="10">
        <f t="shared" si="213"/>
        <v>41264.47314814815</v>
      </c>
    </row>
    <row r="2297" spans="1:20" ht="43" x14ac:dyDescent="0.5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11">
        <f t="shared" si="212"/>
        <v>41300.704351851848</v>
      </c>
      <c r="T2297" s="10">
        <f t="shared" si="213"/>
        <v>41270.704351851848</v>
      </c>
    </row>
    <row r="2298" spans="1:20" ht="43" x14ac:dyDescent="0.5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11">
        <f t="shared" si="212"/>
        <v>40962.481782407405</v>
      </c>
      <c r="T2298" s="10">
        <f t="shared" si="213"/>
        <v>40927.481782407405</v>
      </c>
    </row>
    <row r="2299" spans="1:20" ht="28.7" x14ac:dyDescent="0.5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5">
        <f t="shared" si="210"/>
        <v>1.006</v>
      </c>
      <c r="P2299" s="6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11">
        <f t="shared" si="212"/>
        <v>40981.915972222225</v>
      </c>
      <c r="T2299" s="10">
        <f t="shared" si="213"/>
        <v>40947.792233796295</v>
      </c>
    </row>
    <row r="2300" spans="1:20" ht="43" x14ac:dyDescent="0.5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11">
        <f t="shared" si="212"/>
        <v>41724.548993055556</v>
      </c>
      <c r="T2300" s="10">
        <f t="shared" si="213"/>
        <v>41694.59065972222</v>
      </c>
    </row>
    <row r="2301" spans="1:20" ht="43" x14ac:dyDescent="0.5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11">
        <f t="shared" si="212"/>
        <v>40579.782511574071</v>
      </c>
      <c r="T2301" s="10">
        <f t="shared" si="213"/>
        <v>40564.782511574071</v>
      </c>
    </row>
    <row r="2302" spans="1:20" ht="43" x14ac:dyDescent="0.5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5">
        <f t="shared" si="210"/>
        <v>1.0125</v>
      </c>
      <c r="P2302" s="6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11">
        <f t="shared" si="212"/>
        <v>41088.477037037039</v>
      </c>
      <c r="T2302" s="10">
        <f t="shared" si="213"/>
        <v>41074.477037037039</v>
      </c>
    </row>
    <row r="2303" spans="1:20" ht="28.7" x14ac:dyDescent="0.5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5">
        <f t="shared" si="210"/>
        <v>1.336044</v>
      </c>
      <c r="P2303" s="6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11">
        <f t="shared" si="212"/>
        <v>41445.896944444445</v>
      </c>
      <c r="T2303" s="10">
        <f t="shared" si="213"/>
        <v>41415.896944444445</v>
      </c>
    </row>
    <row r="2304" spans="1:20" ht="43" x14ac:dyDescent="0.5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11">
        <f t="shared" si="212"/>
        <v>41639.041666666664</v>
      </c>
      <c r="T2304" s="10">
        <f t="shared" si="213"/>
        <v>41605.618449074071</v>
      </c>
    </row>
    <row r="2305" spans="1:20" ht="43" x14ac:dyDescent="0.5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11">
        <f t="shared" si="212"/>
        <v>40889.902731481481</v>
      </c>
      <c r="T2305" s="10">
        <f t="shared" si="213"/>
        <v>40849.861064814817</v>
      </c>
    </row>
    <row r="2306" spans="1:20" ht="43" x14ac:dyDescent="0.5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5">
        <f t="shared" ref="O2306:O2369" si="216">E2306/D2306</f>
        <v>1.0070033333333335</v>
      </c>
      <c r="P2306" s="6">
        <f t="shared" ref="P2306:P2369" si="217">E2306/L2306</f>
        <v>53.469203539823013</v>
      </c>
      <c r="Q2306" t="str">
        <f t="shared" si="214"/>
        <v>music</v>
      </c>
      <c r="R2306" t="str">
        <f t="shared" si="215"/>
        <v>indie rock</v>
      </c>
      <c r="S2306" s="11">
        <f t="shared" ref="S2306:S2369" si="218">(((I2306/60)/60)/24)+DATE(1970,1,1)+(-6/24)</f>
        <v>40543.957638888889</v>
      </c>
      <c r="T2306" s="10">
        <f t="shared" ref="T2306:T2369" si="219">(((J2306/60)/60)/24)+DATE(1970,1,1)+(-6/24)</f>
        <v>40502.565868055557</v>
      </c>
    </row>
    <row r="2307" spans="1:20" ht="43" x14ac:dyDescent="0.5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5">
        <f t="shared" si="216"/>
        <v>1.0122777777777778</v>
      </c>
      <c r="P2307" s="6">
        <f t="shared" si="217"/>
        <v>109.10778443113773</v>
      </c>
      <c r="Q2307" t="str">
        <f t="shared" ref="Q2307:Q2370" si="220">LEFT(N2307,FIND("/",N2307)-1)</f>
        <v>music</v>
      </c>
      <c r="R2307" t="str">
        <f t="shared" ref="R2307:R2370" si="221">RIGHT(N2307, LEN(N2307)-FIND("/", N2307))</f>
        <v>indie rock</v>
      </c>
      <c r="S2307" s="11">
        <f t="shared" si="218"/>
        <v>41859.5</v>
      </c>
      <c r="T2307" s="10">
        <f t="shared" si="219"/>
        <v>41834.445277777777</v>
      </c>
    </row>
    <row r="2308" spans="1:20" ht="43" x14ac:dyDescent="0.5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5">
        <f t="shared" si="216"/>
        <v>1.0675857142857144</v>
      </c>
      <c r="P2308" s="6">
        <f t="shared" si="217"/>
        <v>51.185616438356163</v>
      </c>
      <c r="Q2308" t="str">
        <f t="shared" si="220"/>
        <v>music</v>
      </c>
      <c r="R2308" t="str">
        <f t="shared" si="221"/>
        <v>indie rock</v>
      </c>
      <c r="S2308" s="11">
        <f t="shared" si="218"/>
        <v>40977.91815972222</v>
      </c>
      <c r="T2308" s="10">
        <f t="shared" si="219"/>
        <v>40947.91815972222</v>
      </c>
    </row>
    <row r="2309" spans="1:20" ht="43" x14ac:dyDescent="0.5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5">
        <f t="shared" si="216"/>
        <v>1.0665777537961894</v>
      </c>
      <c r="P2309" s="6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11">
        <f t="shared" si="218"/>
        <v>41034.552407407406</v>
      </c>
      <c r="T2309" s="10">
        <f t="shared" si="219"/>
        <v>41004.552465277775</v>
      </c>
    </row>
    <row r="2310" spans="1:20" ht="43" x14ac:dyDescent="0.5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5">
        <f t="shared" si="216"/>
        <v>1.0130622</v>
      </c>
      <c r="P2310" s="6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11">
        <f t="shared" si="218"/>
        <v>41879.791666666664</v>
      </c>
      <c r="T2310" s="10">
        <f t="shared" si="219"/>
        <v>41851.712916666671</v>
      </c>
    </row>
    <row r="2311" spans="1:20" ht="43" x14ac:dyDescent="0.5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5">
        <f t="shared" si="216"/>
        <v>1.0667450000000001</v>
      </c>
      <c r="P2311" s="6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11">
        <f t="shared" si="218"/>
        <v>41342.737696759257</v>
      </c>
      <c r="T2311" s="10">
        <f t="shared" si="219"/>
        <v>41307.737696759257</v>
      </c>
    </row>
    <row r="2312" spans="1:20" ht="43" x14ac:dyDescent="0.5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5">
        <f t="shared" si="216"/>
        <v>4.288397837837838</v>
      </c>
      <c r="P2312" s="6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11">
        <f t="shared" si="218"/>
        <v>41354.502488425926</v>
      </c>
      <c r="T2312" s="10">
        <f t="shared" si="219"/>
        <v>41324.54415509259</v>
      </c>
    </row>
    <row r="2313" spans="1:20" ht="43" x14ac:dyDescent="0.5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5">
        <f t="shared" si="216"/>
        <v>1.0411111111111111</v>
      </c>
      <c r="P2313" s="6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11">
        <f t="shared" si="218"/>
        <v>41765.754502314812</v>
      </c>
      <c r="T2313" s="10">
        <f t="shared" si="219"/>
        <v>41735.754502314812</v>
      </c>
    </row>
    <row r="2314" spans="1:20" ht="43" x14ac:dyDescent="0.5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5">
        <f t="shared" si="216"/>
        <v>1.0786666666666667</v>
      </c>
      <c r="P2314" s="6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11">
        <f t="shared" si="218"/>
        <v>41747.708333333336</v>
      </c>
      <c r="T2314" s="10">
        <f t="shared" si="219"/>
        <v>41716.382847222223</v>
      </c>
    </row>
    <row r="2315" spans="1:20" ht="28.7" x14ac:dyDescent="0.5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5">
        <f t="shared" si="216"/>
        <v>1.7584040000000001</v>
      </c>
      <c r="P2315" s="6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11">
        <f t="shared" si="218"/>
        <v>41032.708634259259</v>
      </c>
      <c r="T2315" s="10">
        <f t="shared" si="219"/>
        <v>41002.708634259259</v>
      </c>
    </row>
    <row r="2316" spans="1:20" ht="43" x14ac:dyDescent="0.5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5">
        <f t="shared" si="216"/>
        <v>1.5697000000000001</v>
      </c>
      <c r="P2316" s="6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11">
        <f t="shared" si="218"/>
        <v>41067.301585648151</v>
      </c>
      <c r="T2316" s="10">
        <f t="shared" si="219"/>
        <v>41037.301585648151</v>
      </c>
    </row>
    <row r="2317" spans="1:20" ht="43" x14ac:dyDescent="0.5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5">
        <f t="shared" si="216"/>
        <v>1.026</v>
      </c>
      <c r="P2317" s="6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11">
        <f t="shared" si="218"/>
        <v>41034.47619212963</v>
      </c>
      <c r="T2317" s="10">
        <f t="shared" si="219"/>
        <v>41004.47619212963</v>
      </c>
    </row>
    <row r="2318" spans="1:20" ht="57.35" x14ac:dyDescent="0.5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5">
        <f t="shared" si="216"/>
        <v>1.0404266666666666</v>
      </c>
      <c r="P2318" s="6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11">
        <f t="shared" si="218"/>
        <v>40156.51666666667</v>
      </c>
      <c r="T2318" s="10">
        <f t="shared" si="219"/>
        <v>40079.475115740745</v>
      </c>
    </row>
    <row r="2319" spans="1:20" ht="43" x14ac:dyDescent="0.5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5">
        <f t="shared" si="216"/>
        <v>1.04</v>
      </c>
      <c r="P2319" s="6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11">
        <f t="shared" si="218"/>
        <v>40223.958333333336</v>
      </c>
      <c r="T2319" s="10">
        <f t="shared" si="219"/>
        <v>40192.292233796295</v>
      </c>
    </row>
    <row r="2320" spans="1:20" ht="57.35" x14ac:dyDescent="0.5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5">
        <f t="shared" si="216"/>
        <v>1.2105999999999999</v>
      </c>
      <c r="P2320" s="6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11">
        <f t="shared" si="218"/>
        <v>40081.915972222225</v>
      </c>
      <c r="T2320" s="10">
        <f t="shared" si="219"/>
        <v>40050.393680555557</v>
      </c>
    </row>
    <row r="2321" spans="1:20" ht="43" x14ac:dyDescent="0.5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5">
        <f t="shared" si="216"/>
        <v>1.077</v>
      </c>
      <c r="P2321" s="6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11">
        <f t="shared" si="218"/>
        <v>41622.832002314812</v>
      </c>
      <c r="T2321" s="10">
        <f t="shared" si="219"/>
        <v>41592.832002314812</v>
      </c>
    </row>
    <row r="2322" spans="1:20" ht="43" x14ac:dyDescent="0.5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5">
        <f t="shared" si="216"/>
        <v>1.0866</v>
      </c>
      <c r="P2322" s="6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11">
        <f t="shared" si="218"/>
        <v>41731.525462962964</v>
      </c>
      <c r="T2322" s="10">
        <f t="shared" si="219"/>
        <v>41696.567129629628</v>
      </c>
    </row>
    <row r="2323" spans="1:20" ht="43" x14ac:dyDescent="0.5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5">
        <f t="shared" si="216"/>
        <v>0.39120962394619685</v>
      </c>
      <c r="P2323" s="6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11">
        <f t="shared" si="218"/>
        <v>42828.96876157407</v>
      </c>
      <c r="T2323" s="10">
        <f t="shared" si="219"/>
        <v>42799.010428240741</v>
      </c>
    </row>
    <row r="2324" spans="1:20" ht="43" x14ac:dyDescent="0.5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5">
        <f t="shared" si="216"/>
        <v>3.1481481481481478E-2</v>
      </c>
      <c r="P2324" s="6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1">
        <f t="shared" si="218"/>
        <v>42834.603807870371</v>
      </c>
      <c r="T2324" s="10">
        <f t="shared" si="219"/>
        <v>42804.645474537043</v>
      </c>
    </row>
    <row r="2325" spans="1:20" ht="43" x14ac:dyDescent="0.5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5">
        <f t="shared" si="216"/>
        <v>0.48</v>
      </c>
      <c r="P2325" s="6">
        <f t="shared" si="217"/>
        <v>30</v>
      </c>
      <c r="Q2325" t="str">
        <f t="shared" si="220"/>
        <v>food</v>
      </c>
      <c r="R2325" t="str">
        <f t="shared" si="221"/>
        <v>small batch</v>
      </c>
      <c r="S2325" s="11">
        <f t="shared" si="218"/>
        <v>42814.505173611105</v>
      </c>
      <c r="T2325" s="10">
        <f t="shared" si="219"/>
        <v>42807.505173611105</v>
      </c>
    </row>
    <row r="2326" spans="1:20" ht="28.7" x14ac:dyDescent="0.5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11">
        <f t="shared" si="218"/>
        <v>42820.593576388885</v>
      </c>
      <c r="T2326" s="10">
        <f t="shared" si="219"/>
        <v>42790.635243055556</v>
      </c>
    </row>
    <row r="2327" spans="1:20" ht="43" x14ac:dyDescent="0.5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5">
        <f t="shared" si="216"/>
        <v>0.08</v>
      </c>
      <c r="P2327" s="6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11">
        <f t="shared" si="218"/>
        <v>42823.730682870373</v>
      </c>
      <c r="T2327" s="10">
        <f t="shared" si="219"/>
        <v>42793.772349537037</v>
      </c>
    </row>
    <row r="2328" spans="1:20" ht="43" x14ac:dyDescent="0.5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5">
        <f t="shared" si="216"/>
        <v>7.1999999999999998E-3</v>
      </c>
      <c r="P2328" s="6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1">
        <f t="shared" si="218"/>
        <v>42855.458333333328</v>
      </c>
      <c r="T2328" s="10">
        <f t="shared" si="219"/>
        <v>42803.784120370372</v>
      </c>
    </row>
    <row r="2329" spans="1:20" ht="28.7" x14ac:dyDescent="0.5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5">
        <f t="shared" si="216"/>
        <v>5.2609431428571432</v>
      </c>
      <c r="P2329" s="6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11">
        <f t="shared" si="218"/>
        <v>41877.667129629634</v>
      </c>
      <c r="T2329" s="10">
        <f t="shared" si="219"/>
        <v>41842.667129629634</v>
      </c>
    </row>
    <row r="2330" spans="1:20" ht="57.35" x14ac:dyDescent="0.5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5">
        <f t="shared" si="216"/>
        <v>2.5445000000000002</v>
      </c>
      <c r="P2330" s="6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11">
        <f t="shared" si="218"/>
        <v>42169.531678240746</v>
      </c>
      <c r="T2330" s="10">
        <f t="shared" si="219"/>
        <v>42139.531678240746</v>
      </c>
    </row>
    <row r="2331" spans="1:20" ht="43" x14ac:dyDescent="0.5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5">
        <f t="shared" si="216"/>
        <v>1.0591999999999999</v>
      </c>
      <c r="P2331" s="6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1">
        <f t="shared" si="218"/>
        <v>41837.374374999999</v>
      </c>
      <c r="T2331" s="10">
        <f t="shared" si="219"/>
        <v>41807.374374999999</v>
      </c>
    </row>
    <row r="2332" spans="1:20" ht="43" x14ac:dyDescent="0.5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5">
        <f t="shared" si="216"/>
        <v>1.0242285714285715</v>
      </c>
      <c r="P2332" s="6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11">
        <f t="shared" si="218"/>
        <v>42362.75</v>
      </c>
      <c r="T2332" s="10">
        <f t="shared" si="219"/>
        <v>42332.64980324074</v>
      </c>
    </row>
    <row r="2333" spans="1:20" ht="43" x14ac:dyDescent="0.5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5">
        <f t="shared" si="216"/>
        <v>1.4431375</v>
      </c>
      <c r="P2333" s="6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11">
        <f t="shared" si="218"/>
        <v>41868.755671296298</v>
      </c>
      <c r="T2333" s="10">
        <f t="shared" si="219"/>
        <v>41838.755671296298</v>
      </c>
    </row>
    <row r="2334" spans="1:20" ht="43" x14ac:dyDescent="0.5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5">
        <f t="shared" si="216"/>
        <v>1.06308</v>
      </c>
      <c r="P2334" s="6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11">
        <f t="shared" si="218"/>
        <v>42041.378136574072</v>
      </c>
      <c r="T2334" s="10">
        <f t="shared" si="219"/>
        <v>42011.378136574072</v>
      </c>
    </row>
    <row r="2335" spans="1:20" ht="43" x14ac:dyDescent="0.5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5">
        <f t="shared" si="216"/>
        <v>2.1216666666666666</v>
      </c>
      <c r="P2335" s="6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11">
        <f t="shared" si="218"/>
        <v>41788.493055555555</v>
      </c>
      <c r="T2335" s="10">
        <f t="shared" si="219"/>
        <v>41767.400347222225</v>
      </c>
    </row>
    <row r="2336" spans="1:20" ht="43" x14ac:dyDescent="0.5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5">
        <f t="shared" si="216"/>
        <v>1.0195000000000001</v>
      </c>
      <c r="P2336" s="6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11">
        <f t="shared" si="218"/>
        <v>41948.481944444444</v>
      </c>
      <c r="T2336" s="10">
        <f t="shared" si="219"/>
        <v>41918.420115740737</v>
      </c>
    </row>
    <row r="2337" spans="1:20" ht="43" x14ac:dyDescent="0.5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5">
        <f t="shared" si="216"/>
        <v>1.0227200000000001</v>
      </c>
      <c r="P2337" s="6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11">
        <f t="shared" si="218"/>
        <v>41801.322256944448</v>
      </c>
      <c r="T2337" s="10">
        <f t="shared" si="219"/>
        <v>41771.322256944448</v>
      </c>
    </row>
    <row r="2338" spans="1:20" ht="43" x14ac:dyDescent="0.5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5">
        <f t="shared" si="216"/>
        <v>5.2073254999999996</v>
      </c>
      <c r="P2338" s="6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11">
        <f t="shared" si="218"/>
        <v>41706.674710648149</v>
      </c>
      <c r="T2338" s="10">
        <f t="shared" si="219"/>
        <v>41666.674710648149</v>
      </c>
    </row>
    <row r="2339" spans="1:20" ht="28.7" x14ac:dyDescent="0.5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5">
        <f t="shared" si="216"/>
        <v>1.1065833333333333</v>
      </c>
      <c r="P2339" s="6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11">
        <f t="shared" si="218"/>
        <v>41816.390543981484</v>
      </c>
      <c r="T2339" s="10">
        <f t="shared" si="219"/>
        <v>41786.390543981484</v>
      </c>
    </row>
    <row r="2340" spans="1:20" ht="43" x14ac:dyDescent="0.5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5">
        <f t="shared" si="216"/>
        <v>1.0114333333333334</v>
      </c>
      <c r="P2340" s="6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11">
        <f t="shared" si="218"/>
        <v>41819.646805555552</v>
      </c>
      <c r="T2340" s="10">
        <f t="shared" si="219"/>
        <v>41789.646805555552</v>
      </c>
    </row>
    <row r="2341" spans="1:20" ht="43" x14ac:dyDescent="0.5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5">
        <f t="shared" si="216"/>
        <v>2.9420799999999998</v>
      </c>
      <c r="P2341" s="6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11">
        <f t="shared" si="218"/>
        <v>42723.082638888889</v>
      </c>
      <c r="T2341" s="10">
        <f t="shared" si="219"/>
        <v>42692.54987268518</v>
      </c>
    </row>
    <row r="2342" spans="1:20" ht="43" x14ac:dyDescent="0.5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5">
        <f t="shared" si="216"/>
        <v>1.0577749999999999</v>
      </c>
      <c r="P2342" s="6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11">
        <f t="shared" si="218"/>
        <v>42673.392800925925</v>
      </c>
      <c r="T2342" s="10">
        <f t="shared" si="219"/>
        <v>42643.392800925925</v>
      </c>
    </row>
    <row r="2343" spans="1:20" ht="43" x14ac:dyDescent="0.5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5">
        <f t="shared" si="216"/>
        <v>0</v>
      </c>
      <c r="P2343" s="6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11">
        <f t="shared" si="218"/>
        <v>42197.563703703709</v>
      </c>
      <c r="T2343" s="10">
        <f t="shared" si="219"/>
        <v>42167.563703703709</v>
      </c>
    </row>
    <row r="2344" spans="1:20" ht="43" x14ac:dyDescent="0.5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5">
        <f t="shared" si="216"/>
        <v>0</v>
      </c>
      <c r="P2344" s="6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11">
        <f t="shared" si="218"/>
        <v>41917.958333333336</v>
      </c>
      <c r="T2344" s="10">
        <f t="shared" si="219"/>
        <v>41897.452199074076</v>
      </c>
    </row>
    <row r="2345" spans="1:20" ht="43" x14ac:dyDescent="0.5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5">
        <f t="shared" si="216"/>
        <v>0.03</v>
      </c>
      <c r="P2345" s="6">
        <f t="shared" si="217"/>
        <v>300</v>
      </c>
      <c r="Q2345" t="str">
        <f t="shared" si="220"/>
        <v>technology</v>
      </c>
      <c r="R2345" t="str">
        <f t="shared" si="221"/>
        <v>web</v>
      </c>
      <c r="S2345" s="11">
        <f t="shared" si="218"/>
        <v>42377.57430555555</v>
      </c>
      <c r="T2345" s="10">
        <f t="shared" si="219"/>
        <v>42327.575289351851</v>
      </c>
    </row>
    <row r="2346" spans="1:20" ht="43" x14ac:dyDescent="0.5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5">
        <f t="shared" si="216"/>
        <v>1E-3</v>
      </c>
      <c r="P2346" s="6">
        <f t="shared" si="217"/>
        <v>1</v>
      </c>
      <c r="Q2346" t="str">
        <f t="shared" si="220"/>
        <v>technology</v>
      </c>
      <c r="R2346" t="str">
        <f t="shared" si="221"/>
        <v>web</v>
      </c>
      <c r="S2346" s="11">
        <f t="shared" si="218"/>
        <v>42545.477650462963</v>
      </c>
      <c r="T2346" s="10">
        <f t="shared" si="219"/>
        <v>42515.477650462963</v>
      </c>
    </row>
    <row r="2347" spans="1:20" ht="43" x14ac:dyDescent="0.5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5">
        <f t="shared" si="216"/>
        <v>0</v>
      </c>
      <c r="P2347" s="6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11">
        <f t="shared" si="218"/>
        <v>42094.735416666663</v>
      </c>
      <c r="T2347" s="10">
        <f t="shared" si="219"/>
        <v>42059.751805555556</v>
      </c>
    </row>
    <row r="2348" spans="1:20" ht="43" x14ac:dyDescent="0.5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5">
        <f t="shared" si="216"/>
        <v>6.4999999999999997E-4</v>
      </c>
      <c r="P2348" s="6">
        <f t="shared" si="217"/>
        <v>13</v>
      </c>
      <c r="Q2348" t="str">
        <f t="shared" si="220"/>
        <v>technology</v>
      </c>
      <c r="R2348" t="str">
        <f t="shared" si="221"/>
        <v>web</v>
      </c>
      <c r="S2348" s="11">
        <f t="shared" si="218"/>
        <v>42660.54896990741</v>
      </c>
      <c r="T2348" s="10">
        <f t="shared" si="219"/>
        <v>42615.54896990741</v>
      </c>
    </row>
    <row r="2349" spans="1:20" ht="43" x14ac:dyDescent="0.5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5">
        <f t="shared" si="216"/>
        <v>1.4999999999999999E-2</v>
      </c>
      <c r="P2349" s="6">
        <f t="shared" si="217"/>
        <v>15</v>
      </c>
      <c r="Q2349" t="str">
        <f t="shared" si="220"/>
        <v>technology</v>
      </c>
      <c r="R2349" t="str">
        <f t="shared" si="221"/>
        <v>web</v>
      </c>
      <c r="S2349" s="11">
        <f t="shared" si="218"/>
        <v>42607.357361111113</v>
      </c>
      <c r="T2349" s="10">
        <f t="shared" si="219"/>
        <v>42577.357361111113</v>
      </c>
    </row>
    <row r="2350" spans="1:20" ht="43" x14ac:dyDescent="0.5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5">
        <f t="shared" si="216"/>
        <v>3.8571428571428572E-3</v>
      </c>
      <c r="P2350" s="6">
        <f t="shared" si="217"/>
        <v>54</v>
      </c>
      <c r="Q2350" t="str">
        <f t="shared" si="220"/>
        <v>technology</v>
      </c>
      <c r="R2350" t="str">
        <f t="shared" si="221"/>
        <v>web</v>
      </c>
      <c r="S2350" s="11">
        <f t="shared" si="218"/>
        <v>42420.682152777779</v>
      </c>
      <c r="T2350" s="10">
        <f t="shared" si="219"/>
        <v>42360.682152777779</v>
      </c>
    </row>
    <row r="2351" spans="1:20" ht="43" x14ac:dyDescent="0.5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5">
        <f t="shared" si="216"/>
        <v>0</v>
      </c>
      <c r="P2351" s="6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11">
        <f t="shared" si="218"/>
        <v>42227.525787037041</v>
      </c>
      <c r="T2351" s="10">
        <f t="shared" si="219"/>
        <v>42198.525787037041</v>
      </c>
    </row>
    <row r="2352" spans="1:20" ht="43" x14ac:dyDescent="0.5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5">
        <f t="shared" si="216"/>
        <v>0</v>
      </c>
      <c r="P2352" s="6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11">
        <f t="shared" si="218"/>
        <v>42738.592245370368</v>
      </c>
      <c r="T2352" s="10">
        <f t="shared" si="219"/>
        <v>42708.592245370368</v>
      </c>
    </row>
    <row r="2353" spans="1:20" ht="28.7" x14ac:dyDescent="0.5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11">
        <f t="shared" si="218"/>
        <v>42123.851145833338</v>
      </c>
      <c r="T2353" s="10">
        <f t="shared" si="219"/>
        <v>42093.851145833338</v>
      </c>
    </row>
    <row r="2354" spans="1:20" ht="43" x14ac:dyDescent="0.5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5">
        <f t="shared" si="216"/>
        <v>0</v>
      </c>
      <c r="P2354" s="6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11">
        <f t="shared" si="218"/>
        <v>42161.383703703701</v>
      </c>
      <c r="T2354" s="10">
        <f t="shared" si="219"/>
        <v>42101.383703703701</v>
      </c>
    </row>
    <row r="2355" spans="1:20" ht="43" x14ac:dyDescent="0.5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5">
        <f t="shared" si="216"/>
        <v>0</v>
      </c>
      <c r="P2355" s="6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11">
        <f t="shared" si="218"/>
        <v>42115.426180555558</v>
      </c>
      <c r="T2355" s="10">
        <f t="shared" si="219"/>
        <v>42103.426180555558</v>
      </c>
    </row>
    <row r="2356" spans="1:20" ht="43" x14ac:dyDescent="0.5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5">
        <f t="shared" si="216"/>
        <v>7.1428571428571429E-4</v>
      </c>
      <c r="P2356" s="6">
        <f t="shared" si="217"/>
        <v>25</v>
      </c>
      <c r="Q2356" t="str">
        <f t="shared" si="220"/>
        <v>technology</v>
      </c>
      <c r="R2356" t="str">
        <f t="shared" si="221"/>
        <v>web</v>
      </c>
      <c r="S2356" s="11">
        <f t="shared" si="218"/>
        <v>42014.472916666666</v>
      </c>
      <c r="T2356" s="10">
        <f t="shared" si="219"/>
        <v>41954.472916666666</v>
      </c>
    </row>
    <row r="2357" spans="1:20" ht="43" x14ac:dyDescent="0.5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5">
        <f t="shared" si="216"/>
        <v>6.875E-3</v>
      </c>
      <c r="P2357" s="6">
        <f t="shared" si="217"/>
        <v>27.5</v>
      </c>
      <c r="Q2357" t="str">
        <f t="shared" si="220"/>
        <v>technology</v>
      </c>
      <c r="R2357" t="str">
        <f t="shared" si="221"/>
        <v>web</v>
      </c>
      <c r="S2357" s="11">
        <f t="shared" si="218"/>
        <v>42126.668240740735</v>
      </c>
      <c r="T2357" s="10">
        <f t="shared" si="219"/>
        <v>42096.668240740735</v>
      </c>
    </row>
    <row r="2358" spans="1:20" ht="28.7" x14ac:dyDescent="0.5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5">
        <f t="shared" si="216"/>
        <v>0</v>
      </c>
      <c r="P2358" s="6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11">
        <f t="shared" si="218"/>
        <v>42160.53361111111</v>
      </c>
      <c r="T2358" s="10">
        <f t="shared" si="219"/>
        <v>42130.53361111111</v>
      </c>
    </row>
    <row r="2359" spans="1:20" ht="28.7" x14ac:dyDescent="0.5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5">
        <f t="shared" si="216"/>
        <v>0</v>
      </c>
      <c r="P2359" s="6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11">
        <f t="shared" si="218"/>
        <v>42294.370115740734</v>
      </c>
      <c r="T2359" s="10">
        <f t="shared" si="219"/>
        <v>42264.370115740734</v>
      </c>
    </row>
    <row r="2360" spans="1:20" ht="43" x14ac:dyDescent="0.5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5">
        <f t="shared" si="216"/>
        <v>0</v>
      </c>
      <c r="P2360" s="6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11">
        <f t="shared" si="218"/>
        <v>42034.777083333334</v>
      </c>
      <c r="T2360" s="10">
        <f t="shared" si="219"/>
        <v>41978.680972222224</v>
      </c>
    </row>
    <row r="2361" spans="1:20" ht="43" x14ac:dyDescent="0.5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5">
        <f t="shared" si="216"/>
        <v>0.14680000000000001</v>
      </c>
      <c r="P2361" s="6">
        <f t="shared" si="217"/>
        <v>367</v>
      </c>
      <c r="Q2361" t="str">
        <f t="shared" si="220"/>
        <v>technology</v>
      </c>
      <c r="R2361" t="str">
        <f t="shared" si="221"/>
        <v>web</v>
      </c>
      <c r="S2361" s="11">
        <f t="shared" si="218"/>
        <v>42219.399583333332</v>
      </c>
      <c r="T2361" s="10">
        <f t="shared" si="219"/>
        <v>42159.399583333332</v>
      </c>
    </row>
    <row r="2362" spans="1:20" ht="43" x14ac:dyDescent="0.5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5">
        <f t="shared" si="216"/>
        <v>4.0000000000000002E-4</v>
      </c>
      <c r="P2362" s="6">
        <f t="shared" si="217"/>
        <v>2</v>
      </c>
      <c r="Q2362" t="str">
        <f t="shared" si="220"/>
        <v>technology</v>
      </c>
      <c r="R2362" t="str">
        <f t="shared" si="221"/>
        <v>web</v>
      </c>
      <c r="S2362" s="11">
        <f t="shared" si="218"/>
        <v>42407.45694444445</v>
      </c>
      <c r="T2362" s="10">
        <f t="shared" si="219"/>
        <v>42377.45694444445</v>
      </c>
    </row>
    <row r="2363" spans="1:20" ht="43" x14ac:dyDescent="0.5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5">
        <f t="shared" si="216"/>
        <v>0</v>
      </c>
      <c r="P2363" s="6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11">
        <f t="shared" si="218"/>
        <v>42490.666666666672</v>
      </c>
      <c r="T2363" s="10">
        <f t="shared" si="219"/>
        <v>42466.608888888892</v>
      </c>
    </row>
    <row r="2364" spans="1:20" ht="43" x14ac:dyDescent="0.5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5">
        <f t="shared" si="216"/>
        <v>0.2857142857142857</v>
      </c>
      <c r="P2364" s="6">
        <f t="shared" si="217"/>
        <v>60</v>
      </c>
      <c r="Q2364" t="str">
        <f t="shared" si="220"/>
        <v>technology</v>
      </c>
      <c r="R2364" t="str">
        <f t="shared" si="221"/>
        <v>web</v>
      </c>
      <c r="S2364" s="11">
        <f t="shared" si="218"/>
        <v>41984.438310185185</v>
      </c>
      <c r="T2364" s="10">
        <f t="shared" si="219"/>
        <v>41954.438310185185</v>
      </c>
    </row>
    <row r="2365" spans="1:20" ht="43" x14ac:dyDescent="0.5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5">
        <f t="shared" si="216"/>
        <v>0</v>
      </c>
      <c r="P2365" s="6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11">
        <f t="shared" si="218"/>
        <v>42366.761574074073</v>
      </c>
      <c r="T2365" s="10">
        <f t="shared" si="219"/>
        <v>42321.761574074073</v>
      </c>
    </row>
    <row r="2366" spans="1:20" ht="28.7" x14ac:dyDescent="0.5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5">
        <f t="shared" si="216"/>
        <v>0</v>
      </c>
      <c r="P2366" s="6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11">
        <f t="shared" si="218"/>
        <v>42303.684675925921</v>
      </c>
      <c r="T2366" s="10">
        <f t="shared" si="219"/>
        <v>42248.684675925921</v>
      </c>
    </row>
    <row r="2367" spans="1:20" ht="43" x14ac:dyDescent="0.5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5">
        <f t="shared" si="216"/>
        <v>0</v>
      </c>
      <c r="P2367" s="6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11">
        <f t="shared" si="218"/>
        <v>42386.708333333328</v>
      </c>
      <c r="T2367" s="10">
        <f t="shared" si="219"/>
        <v>42346.486400462964</v>
      </c>
    </row>
    <row r="2368" spans="1:20" ht="43" x14ac:dyDescent="0.5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5">
        <f t="shared" si="216"/>
        <v>0.1052</v>
      </c>
      <c r="P2368" s="6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11">
        <f t="shared" si="218"/>
        <v>42298.281631944439</v>
      </c>
      <c r="T2368" s="10">
        <f t="shared" si="219"/>
        <v>42268.281631944439</v>
      </c>
    </row>
    <row r="2369" spans="1:20" ht="43" x14ac:dyDescent="0.5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5">
        <f t="shared" si="216"/>
        <v>1.34E-2</v>
      </c>
      <c r="P2369" s="6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11">
        <f t="shared" si="218"/>
        <v>42485.678425925929</v>
      </c>
      <c r="T2369" s="10">
        <f t="shared" si="219"/>
        <v>42425.720092592594</v>
      </c>
    </row>
    <row r="2370" spans="1:20" ht="43" x14ac:dyDescent="0.5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5">
        <f t="shared" ref="O2370:O2433" si="222">E2370/D2370</f>
        <v>2.5000000000000001E-3</v>
      </c>
      <c r="P2370" s="6">
        <f t="shared" ref="P2370:P2433" si="223">E2370/L2370</f>
        <v>50</v>
      </c>
      <c r="Q2370" t="str">
        <f t="shared" si="220"/>
        <v>technology</v>
      </c>
      <c r="R2370" t="str">
        <f t="shared" si="221"/>
        <v>web</v>
      </c>
      <c r="S2370" s="11">
        <f t="shared" ref="S2370:S2433" si="224">(((I2370/60)/60)/24)+DATE(1970,1,1)+(-6/24)</f>
        <v>42108.430150462969</v>
      </c>
      <c r="T2370" s="10">
        <f t="shared" ref="T2370:T2433" si="225">(((J2370/60)/60)/24)+DATE(1970,1,1)+(-6/24)</f>
        <v>42063.471817129626</v>
      </c>
    </row>
    <row r="2371" spans="1:20" ht="43" x14ac:dyDescent="0.5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5">
        <f t="shared" si="222"/>
        <v>0</v>
      </c>
      <c r="P2371" s="6" t="e">
        <f t="shared" si="223"/>
        <v>#DIV/0!</v>
      </c>
      <c r="Q2371" t="str">
        <f t="shared" ref="Q2371:Q2434" si="226">LEFT(N2371,FIND("/",N2371)-1)</f>
        <v>technology</v>
      </c>
      <c r="R2371" t="str">
        <f t="shared" ref="R2371:R2434" si="227">RIGHT(N2371, LEN(N2371)-FIND("/", N2371))</f>
        <v>web</v>
      </c>
      <c r="S2371" s="11">
        <f t="shared" si="224"/>
        <v>42410.562627314815</v>
      </c>
      <c r="T2371" s="10">
        <f t="shared" si="225"/>
        <v>42380.562627314815</v>
      </c>
    </row>
    <row r="2372" spans="1:20" ht="43" x14ac:dyDescent="0.5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5">
        <f t="shared" si="222"/>
        <v>3.2799999999999999E-3</v>
      </c>
      <c r="P2372" s="6">
        <f t="shared" si="223"/>
        <v>20.5</v>
      </c>
      <c r="Q2372" t="str">
        <f t="shared" si="226"/>
        <v>technology</v>
      </c>
      <c r="R2372" t="str">
        <f t="shared" si="227"/>
        <v>web</v>
      </c>
      <c r="S2372" s="11">
        <f t="shared" si="224"/>
        <v>41990.93913194444</v>
      </c>
      <c r="T2372" s="10">
        <f t="shared" si="225"/>
        <v>41960.93913194444</v>
      </c>
    </row>
    <row r="2373" spans="1:20" ht="43" x14ac:dyDescent="0.5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5">
        <f t="shared" si="222"/>
        <v>0</v>
      </c>
      <c r="P2373" s="6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11">
        <f t="shared" si="224"/>
        <v>42180.527731481481</v>
      </c>
      <c r="T2373" s="10">
        <f t="shared" si="225"/>
        <v>42150.527731481481</v>
      </c>
    </row>
    <row r="2374" spans="1:20" ht="43" x14ac:dyDescent="0.5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5">
        <f t="shared" si="222"/>
        <v>3.272727272727273E-2</v>
      </c>
      <c r="P2374" s="6">
        <f t="shared" si="223"/>
        <v>30</v>
      </c>
      <c r="Q2374" t="str">
        <f t="shared" si="226"/>
        <v>technology</v>
      </c>
      <c r="R2374" t="str">
        <f t="shared" si="227"/>
        <v>web</v>
      </c>
      <c r="S2374" s="11">
        <f t="shared" si="224"/>
        <v>42117.819108796291</v>
      </c>
      <c r="T2374" s="10">
        <f t="shared" si="225"/>
        <v>42087.819108796291</v>
      </c>
    </row>
    <row r="2375" spans="1:20" ht="28.7" x14ac:dyDescent="0.5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5">
        <f t="shared" si="222"/>
        <v>5.8823529411764708E-5</v>
      </c>
      <c r="P2375" s="6">
        <f t="shared" si="223"/>
        <v>50</v>
      </c>
      <c r="Q2375" t="str">
        <f t="shared" si="226"/>
        <v>technology</v>
      </c>
      <c r="R2375" t="str">
        <f t="shared" si="227"/>
        <v>web</v>
      </c>
      <c r="S2375" s="11">
        <f t="shared" si="224"/>
        <v>42245.412314814821</v>
      </c>
      <c r="T2375" s="10">
        <f t="shared" si="225"/>
        <v>42215.412314814821</v>
      </c>
    </row>
    <row r="2376" spans="1:20" ht="43" x14ac:dyDescent="0.5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5">
        <f t="shared" si="222"/>
        <v>4.5454545454545455E-4</v>
      </c>
      <c r="P2376" s="6">
        <f t="shared" si="223"/>
        <v>10</v>
      </c>
      <c r="Q2376" t="str">
        <f t="shared" si="226"/>
        <v>technology</v>
      </c>
      <c r="R2376" t="str">
        <f t="shared" si="227"/>
        <v>web</v>
      </c>
      <c r="S2376" s="11">
        <f t="shared" si="224"/>
        <v>42047.593287037031</v>
      </c>
      <c r="T2376" s="10">
        <f t="shared" si="225"/>
        <v>42017.593287037031</v>
      </c>
    </row>
    <row r="2377" spans="1:20" ht="43" x14ac:dyDescent="0.5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5">
        <f t="shared" si="222"/>
        <v>0</v>
      </c>
      <c r="P2377" s="6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11">
        <f t="shared" si="224"/>
        <v>42622.586076388892</v>
      </c>
      <c r="T2377" s="10">
        <f t="shared" si="225"/>
        <v>42592.586076388892</v>
      </c>
    </row>
    <row r="2378" spans="1:20" ht="43" x14ac:dyDescent="0.5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11">
        <f t="shared" si="224"/>
        <v>42348.675532407404</v>
      </c>
      <c r="T2378" s="10">
        <f t="shared" si="225"/>
        <v>42318.675532407404</v>
      </c>
    </row>
    <row r="2379" spans="1:20" ht="43" x14ac:dyDescent="0.5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5">
        <f t="shared" si="222"/>
        <v>0</v>
      </c>
      <c r="P2379" s="6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11">
        <f t="shared" si="224"/>
        <v>42699.661840277782</v>
      </c>
      <c r="T2379" s="10">
        <f t="shared" si="225"/>
        <v>42669.620173611111</v>
      </c>
    </row>
    <row r="2380" spans="1:20" ht="28.7" x14ac:dyDescent="0.5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5">
        <f t="shared" si="222"/>
        <v>0</v>
      </c>
      <c r="P2380" s="6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11">
        <f t="shared" si="224"/>
        <v>42241.763078703705</v>
      </c>
      <c r="T2380" s="10">
        <f t="shared" si="225"/>
        <v>42212.763078703705</v>
      </c>
    </row>
    <row r="2381" spans="1:20" ht="28.7" x14ac:dyDescent="0.5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5">
        <f t="shared" si="222"/>
        <v>0</v>
      </c>
      <c r="P2381" s="6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11">
        <f t="shared" si="224"/>
        <v>42281.766388888893</v>
      </c>
      <c r="T2381" s="10">
        <f t="shared" si="225"/>
        <v>42236.766388888893</v>
      </c>
    </row>
    <row r="2382" spans="1:20" ht="43" x14ac:dyDescent="0.5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11">
        <f t="shared" si="224"/>
        <v>42278.543310185181</v>
      </c>
      <c r="T2382" s="10">
        <f t="shared" si="225"/>
        <v>42248.543310185181</v>
      </c>
    </row>
    <row r="2383" spans="1:20" ht="43" x14ac:dyDescent="0.5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11">
        <f t="shared" si="224"/>
        <v>42104.685740740737</v>
      </c>
      <c r="T2383" s="10">
        <f t="shared" si="225"/>
        <v>42074.685740740737</v>
      </c>
    </row>
    <row r="2384" spans="1:20" ht="57.35" x14ac:dyDescent="0.5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5">
        <f t="shared" si="222"/>
        <v>2.5000000000000001E-2</v>
      </c>
      <c r="P2384" s="6">
        <f t="shared" si="223"/>
        <v>37.5</v>
      </c>
      <c r="Q2384" t="str">
        <f t="shared" si="226"/>
        <v>technology</v>
      </c>
      <c r="R2384" t="str">
        <f t="shared" si="227"/>
        <v>web</v>
      </c>
      <c r="S2384" s="11">
        <f t="shared" si="224"/>
        <v>42219.937534722223</v>
      </c>
      <c r="T2384" s="10">
        <f t="shared" si="225"/>
        <v>42194.937534722223</v>
      </c>
    </row>
    <row r="2385" spans="1:20" ht="43" x14ac:dyDescent="0.5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5">
        <f t="shared" si="222"/>
        <v>4.3499999999999997E-2</v>
      </c>
      <c r="P2385" s="6">
        <f t="shared" si="223"/>
        <v>145</v>
      </c>
      <c r="Q2385" t="str">
        <f t="shared" si="226"/>
        <v>technology</v>
      </c>
      <c r="R2385" t="str">
        <f t="shared" si="227"/>
        <v>web</v>
      </c>
      <c r="S2385" s="11">
        <f t="shared" si="224"/>
        <v>42056.806793981479</v>
      </c>
      <c r="T2385" s="10">
        <f t="shared" si="225"/>
        <v>42026.806793981479</v>
      </c>
    </row>
    <row r="2386" spans="1:20" ht="43" x14ac:dyDescent="0.5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5">
        <f t="shared" si="222"/>
        <v>8.0000000000000002E-3</v>
      </c>
      <c r="P2386" s="6">
        <f t="shared" si="223"/>
        <v>1</v>
      </c>
      <c r="Q2386" t="str">
        <f t="shared" si="226"/>
        <v>technology</v>
      </c>
      <c r="R2386" t="str">
        <f t="shared" si="227"/>
        <v>web</v>
      </c>
      <c r="S2386" s="11">
        <f t="shared" si="224"/>
        <v>41956.859293981484</v>
      </c>
      <c r="T2386" s="10">
        <f t="shared" si="225"/>
        <v>41926.817627314813</v>
      </c>
    </row>
    <row r="2387" spans="1:20" ht="43" x14ac:dyDescent="0.5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11">
        <f t="shared" si="224"/>
        <v>42221.45175925926</v>
      </c>
      <c r="T2387" s="10">
        <f t="shared" si="225"/>
        <v>42191.45175925926</v>
      </c>
    </row>
    <row r="2388" spans="1:20" ht="43" x14ac:dyDescent="0.5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5">
        <f t="shared" si="222"/>
        <v>0</v>
      </c>
      <c r="P2388" s="6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11">
        <f t="shared" si="224"/>
        <v>42014.588240740741</v>
      </c>
      <c r="T2388" s="10">
        <f t="shared" si="225"/>
        <v>41954.588240740741</v>
      </c>
    </row>
    <row r="2389" spans="1:20" ht="43" x14ac:dyDescent="0.5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5">
        <f t="shared" si="222"/>
        <v>6.8399999999999997E-3</v>
      </c>
      <c r="P2389" s="6">
        <f t="shared" si="223"/>
        <v>342</v>
      </c>
      <c r="Q2389" t="str">
        <f t="shared" si="226"/>
        <v>technology</v>
      </c>
      <c r="R2389" t="str">
        <f t="shared" si="227"/>
        <v>web</v>
      </c>
      <c r="S2389" s="11">
        <f t="shared" si="224"/>
        <v>42573.376620370371</v>
      </c>
      <c r="T2389" s="10">
        <f t="shared" si="225"/>
        <v>42528.376620370371</v>
      </c>
    </row>
    <row r="2390" spans="1:20" ht="43" x14ac:dyDescent="0.5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5">
        <f t="shared" si="222"/>
        <v>1.2513513513513513E-2</v>
      </c>
      <c r="P2390" s="6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11">
        <f t="shared" si="224"/>
        <v>42019.561805555553</v>
      </c>
      <c r="T2390" s="10">
        <f t="shared" si="225"/>
        <v>41989.603692129633</v>
      </c>
    </row>
    <row r="2391" spans="1:20" ht="57.35" x14ac:dyDescent="0.5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5">
        <f t="shared" si="222"/>
        <v>1.8749999999999999E-3</v>
      </c>
      <c r="P2391" s="6">
        <f t="shared" si="223"/>
        <v>30</v>
      </c>
      <c r="Q2391" t="str">
        <f t="shared" si="226"/>
        <v>technology</v>
      </c>
      <c r="R2391" t="str">
        <f t="shared" si="227"/>
        <v>web</v>
      </c>
      <c r="S2391" s="11">
        <f t="shared" si="224"/>
        <v>42210.665972222225</v>
      </c>
      <c r="T2391" s="10">
        <f t="shared" si="225"/>
        <v>42179.403379629628</v>
      </c>
    </row>
    <row r="2392" spans="1:20" ht="43" x14ac:dyDescent="0.5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5">
        <f t="shared" si="222"/>
        <v>0</v>
      </c>
      <c r="P2392" s="6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11">
        <f t="shared" si="224"/>
        <v>42008.012314814812</v>
      </c>
      <c r="T2392" s="10">
        <f t="shared" si="225"/>
        <v>41968.012314814812</v>
      </c>
    </row>
    <row r="2393" spans="1:20" ht="28.7" x14ac:dyDescent="0.5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5">
        <f t="shared" si="222"/>
        <v>1.25E-3</v>
      </c>
      <c r="P2393" s="6">
        <f t="shared" si="223"/>
        <v>25</v>
      </c>
      <c r="Q2393" t="str">
        <f t="shared" si="226"/>
        <v>technology</v>
      </c>
      <c r="R2393" t="str">
        <f t="shared" si="227"/>
        <v>web</v>
      </c>
      <c r="S2393" s="11">
        <f t="shared" si="224"/>
        <v>42094.502824074079</v>
      </c>
      <c r="T2393" s="10">
        <f t="shared" si="225"/>
        <v>42064.544490740736</v>
      </c>
    </row>
    <row r="2394" spans="1:20" ht="43" x14ac:dyDescent="0.5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5">
        <f t="shared" si="222"/>
        <v>0</v>
      </c>
      <c r="P2394" s="6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11">
        <f t="shared" si="224"/>
        <v>42305.870636574073</v>
      </c>
      <c r="T2394" s="10">
        <f t="shared" si="225"/>
        <v>42275.870636574073</v>
      </c>
    </row>
    <row r="2395" spans="1:20" ht="43" x14ac:dyDescent="0.5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5">
        <f t="shared" si="222"/>
        <v>5.0000000000000001E-4</v>
      </c>
      <c r="P2395" s="6">
        <f t="shared" si="223"/>
        <v>50</v>
      </c>
      <c r="Q2395" t="str">
        <f t="shared" si="226"/>
        <v>technology</v>
      </c>
      <c r="R2395" t="str">
        <f t="shared" si="227"/>
        <v>web</v>
      </c>
      <c r="S2395" s="11">
        <f t="shared" si="224"/>
        <v>42224.398344907408</v>
      </c>
      <c r="T2395" s="10">
        <f t="shared" si="225"/>
        <v>42194.398344907408</v>
      </c>
    </row>
    <row r="2396" spans="1:20" ht="43" x14ac:dyDescent="0.5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5">
        <f t="shared" si="222"/>
        <v>5.9999999999999995E-4</v>
      </c>
      <c r="P2396" s="6">
        <f t="shared" si="223"/>
        <v>1.5</v>
      </c>
      <c r="Q2396" t="str">
        <f t="shared" si="226"/>
        <v>technology</v>
      </c>
      <c r="R2396" t="str">
        <f t="shared" si="227"/>
        <v>web</v>
      </c>
      <c r="S2396" s="11">
        <f t="shared" si="224"/>
        <v>42061.112187499995</v>
      </c>
      <c r="T2396" s="10">
        <f t="shared" si="225"/>
        <v>42031.112187499995</v>
      </c>
    </row>
    <row r="2397" spans="1:20" ht="43" x14ac:dyDescent="0.5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5">
        <f t="shared" si="222"/>
        <v>0</v>
      </c>
      <c r="P2397" s="6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11">
        <f t="shared" si="224"/>
        <v>42745.122916666667</v>
      </c>
      <c r="T2397" s="10">
        <f t="shared" si="225"/>
        <v>42716.871377314819</v>
      </c>
    </row>
    <row r="2398" spans="1:20" ht="43" x14ac:dyDescent="0.5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5">
        <f t="shared" si="222"/>
        <v>2E-3</v>
      </c>
      <c r="P2398" s="6">
        <f t="shared" si="223"/>
        <v>10</v>
      </c>
      <c r="Q2398" t="str">
        <f t="shared" si="226"/>
        <v>technology</v>
      </c>
      <c r="R2398" t="str">
        <f t="shared" si="227"/>
        <v>web</v>
      </c>
      <c r="S2398" s="11">
        <f t="shared" si="224"/>
        <v>42292.599050925928</v>
      </c>
      <c r="T2398" s="10">
        <f t="shared" si="225"/>
        <v>42262.599050925928</v>
      </c>
    </row>
    <row r="2399" spans="1:20" ht="43" x14ac:dyDescent="0.5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5">
        <f t="shared" si="222"/>
        <v>0</v>
      </c>
      <c r="P2399" s="6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11">
        <f t="shared" si="224"/>
        <v>42006.63490740741</v>
      </c>
      <c r="T2399" s="10">
        <f t="shared" si="225"/>
        <v>41976.63490740741</v>
      </c>
    </row>
    <row r="2400" spans="1:20" ht="43" x14ac:dyDescent="0.5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5">
        <f t="shared" si="222"/>
        <v>0</v>
      </c>
      <c r="P2400" s="6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11">
        <f t="shared" si="224"/>
        <v>42187.666481481487</v>
      </c>
      <c r="T2400" s="10">
        <f t="shared" si="225"/>
        <v>42157.666481481487</v>
      </c>
    </row>
    <row r="2401" spans="1:20" ht="43" x14ac:dyDescent="0.5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5">
        <f t="shared" si="222"/>
        <v>0</v>
      </c>
      <c r="P2401" s="6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11">
        <f t="shared" si="224"/>
        <v>41991.603078703702</v>
      </c>
      <c r="T2401" s="10">
        <f t="shared" si="225"/>
        <v>41956.603078703702</v>
      </c>
    </row>
    <row r="2402" spans="1:20" ht="43" x14ac:dyDescent="0.5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5">
        <f t="shared" si="222"/>
        <v>0</v>
      </c>
      <c r="P2402" s="6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11">
        <f t="shared" si="224"/>
        <v>42474.018101851849</v>
      </c>
      <c r="T2402" s="10">
        <f t="shared" si="225"/>
        <v>42444.018101851849</v>
      </c>
    </row>
    <row r="2403" spans="1:20" ht="43" x14ac:dyDescent="0.5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11">
        <f t="shared" si="224"/>
        <v>42434.572870370372</v>
      </c>
      <c r="T2403" s="10">
        <f t="shared" si="225"/>
        <v>42374.572870370372</v>
      </c>
    </row>
    <row r="2404" spans="1:20" x14ac:dyDescent="0.5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5">
        <f t="shared" si="222"/>
        <v>4.3333333333333331E-3</v>
      </c>
      <c r="P2404" s="6">
        <f t="shared" si="223"/>
        <v>52</v>
      </c>
      <c r="Q2404" t="str">
        <f t="shared" si="226"/>
        <v>food</v>
      </c>
      <c r="R2404" t="str">
        <f t="shared" si="227"/>
        <v>food trucks</v>
      </c>
      <c r="S2404" s="11">
        <f t="shared" si="224"/>
        <v>42137.429756944446</v>
      </c>
      <c r="T2404" s="10">
        <f t="shared" si="225"/>
        <v>42107.429756944446</v>
      </c>
    </row>
    <row r="2405" spans="1:20" ht="43" x14ac:dyDescent="0.5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11">
        <f t="shared" si="224"/>
        <v>42459.590949074074</v>
      </c>
      <c r="T2405" s="10">
        <f t="shared" si="225"/>
        <v>42399.632615740738</v>
      </c>
    </row>
    <row r="2406" spans="1:20" ht="43" x14ac:dyDescent="0.5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5">
        <f t="shared" si="222"/>
        <v>0</v>
      </c>
      <c r="P2406" s="6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11">
        <f t="shared" si="224"/>
        <v>42371.78943287037</v>
      </c>
      <c r="T2406" s="10">
        <f t="shared" si="225"/>
        <v>42341.78943287037</v>
      </c>
    </row>
    <row r="2407" spans="1:20" ht="43" x14ac:dyDescent="0.5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5">
        <f t="shared" si="222"/>
        <v>0.22520000000000001</v>
      </c>
      <c r="P2407" s="6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1">
        <f t="shared" si="224"/>
        <v>42616.335358796292</v>
      </c>
      <c r="T2407" s="10">
        <f t="shared" si="225"/>
        <v>42595.335358796292</v>
      </c>
    </row>
    <row r="2408" spans="1:20" ht="43" x14ac:dyDescent="0.5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5">
        <f t="shared" si="222"/>
        <v>0.41384615384615386</v>
      </c>
      <c r="P2408" s="6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11">
        <f t="shared" si="224"/>
        <v>42022.860995370371</v>
      </c>
      <c r="T2408" s="10">
        <f t="shared" si="225"/>
        <v>41982.860995370371</v>
      </c>
    </row>
    <row r="2409" spans="1:20" ht="57.35" x14ac:dyDescent="0.5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11">
        <f t="shared" si="224"/>
        <v>42105</v>
      </c>
      <c r="T2409" s="10">
        <f t="shared" si="225"/>
        <v>42082.325555555552</v>
      </c>
    </row>
    <row r="2410" spans="1:20" ht="28.7" x14ac:dyDescent="0.5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5">
        <f t="shared" si="222"/>
        <v>2E-3</v>
      </c>
      <c r="P2410" s="6">
        <f t="shared" si="223"/>
        <v>15</v>
      </c>
      <c r="Q2410" t="str">
        <f t="shared" si="226"/>
        <v>food</v>
      </c>
      <c r="R2410" t="str">
        <f t="shared" si="227"/>
        <v>food trucks</v>
      </c>
      <c r="S2410" s="11">
        <f t="shared" si="224"/>
        <v>41948.932372685187</v>
      </c>
      <c r="T2410" s="10">
        <f t="shared" si="225"/>
        <v>41918.890706018516</v>
      </c>
    </row>
    <row r="2411" spans="1:20" ht="28.7" x14ac:dyDescent="0.5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5">
        <f t="shared" si="222"/>
        <v>1.84E-2</v>
      </c>
      <c r="P2411" s="6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11">
        <f t="shared" si="224"/>
        <v>42234.625868055555</v>
      </c>
      <c r="T2411" s="10">
        <f t="shared" si="225"/>
        <v>42204.625868055555</v>
      </c>
    </row>
    <row r="2412" spans="1:20" ht="57.35" x14ac:dyDescent="0.5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5">
        <f t="shared" si="222"/>
        <v>0</v>
      </c>
      <c r="P2412" s="6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11">
        <f t="shared" si="224"/>
        <v>42254.158275462964</v>
      </c>
      <c r="T2412" s="10">
        <f t="shared" si="225"/>
        <v>42224.158275462964</v>
      </c>
    </row>
    <row r="2413" spans="1:20" ht="43" x14ac:dyDescent="0.5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11">
        <f t="shared" si="224"/>
        <v>42241.482430555552</v>
      </c>
      <c r="T2413" s="10">
        <f t="shared" si="225"/>
        <v>42211.482430555552</v>
      </c>
    </row>
    <row r="2414" spans="1:20" ht="43" x14ac:dyDescent="0.5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5">
        <f t="shared" si="222"/>
        <v>0</v>
      </c>
      <c r="P2414" s="6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11">
        <f t="shared" si="224"/>
        <v>42700.528622685189</v>
      </c>
      <c r="T2414" s="10">
        <f t="shared" si="225"/>
        <v>42655.486956018518</v>
      </c>
    </row>
    <row r="2415" spans="1:20" ht="43" x14ac:dyDescent="0.5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11">
        <f t="shared" si="224"/>
        <v>41790.729166666664</v>
      </c>
      <c r="T2415" s="10">
        <f t="shared" si="225"/>
        <v>41759.85974537037</v>
      </c>
    </row>
    <row r="2416" spans="1:20" ht="43" x14ac:dyDescent="0.5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11">
        <f t="shared" si="224"/>
        <v>42237.915972222225</v>
      </c>
      <c r="T2416" s="10">
        <f t="shared" si="225"/>
        <v>42198.445138888885</v>
      </c>
    </row>
    <row r="2417" spans="1:20" ht="43" x14ac:dyDescent="0.5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11">
        <f t="shared" si="224"/>
        <v>42566.612800925926</v>
      </c>
      <c r="T2417" s="10">
        <f t="shared" si="225"/>
        <v>42536.612800925926</v>
      </c>
    </row>
    <row r="2418" spans="1:20" ht="43" x14ac:dyDescent="0.5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5">
        <f t="shared" si="222"/>
        <v>2.5000000000000001E-4</v>
      </c>
      <c r="P2418" s="6">
        <f t="shared" si="223"/>
        <v>5</v>
      </c>
      <c r="Q2418" t="str">
        <f t="shared" si="226"/>
        <v>food</v>
      </c>
      <c r="R2418" t="str">
        <f t="shared" si="227"/>
        <v>food trucks</v>
      </c>
      <c r="S2418" s="11">
        <f t="shared" si="224"/>
        <v>42077.375</v>
      </c>
      <c r="T2418" s="10">
        <f t="shared" si="225"/>
        <v>42019.487766203703</v>
      </c>
    </row>
    <row r="2419" spans="1:20" ht="43" x14ac:dyDescent="0.5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5">
        <f t="shared" si="222"/>
        <v>0</v>
      </c>
      <c r="P2419" s="6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11">
        <f t="shared" si="224"/>
        <v>41861.634108796294</v>
      </c>
      <c r="T2419" s="10">
        <f t="shared" si="225"/>
        <v>41831.634108796294</v>
      </c>
    </row>
    <row r="2420" spans="1:20" x14ac:dyDescent="0.5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5">
        <f t="shared" si="222"/>
        <v>2.0000000000000001E-4</v>
      </c>
      <c r="P2420" s="6">
        <f t="shared" si="223"/>
        <v>1</v>
      </c>
      <c r="Q2420" t="str">
        <f t="shared" si="226"/>
        <v>food</v>
      </c>
      <c r="R2420" t="str">
        <f t="shared" si="227"/>
        <v>food trucks</v>
      </c>
      <c r="S2420" s="11">
        <f t="shared" si="224"/>
        <v>42087.565324074079</v>
      </c>
      <c r="T2420" s="10">
        <f t="shared" si="225"/>
        <v>42027.606990740736</v>
      </c>
    </row>
    <row r="2421" spans="1:20" ht="43" x14ac:dyDescent="0.5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5">
        <f t="shared" si="222"/>
        <v>0</v>
      </c>
      <c r="P2421" s="6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11">
        <f t="shared" si="224"/>
        <v>42053.488298611104</v>
      </c>
      <c r="T2421" s="10">
        <f t="shared" si="225"/>
        <v>41993.488298611104</v>
      </c>
    </row>
    <row r="2422" spans="1:20" ht="43" x14ac:dyDescent="0.5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11">
        <f t="shared" si="224"/>
        <v>41952.820543981477</v>
      </c>
      <c r="T2422" s="10">
        <f t="shared" si="225"/>
        <v>41892.778877314813</v>
      </c>
    </row>
    <row r="2423" spans="1:20" ht="28.7" x14ac:dyDescent="0.5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5">
        <f t="shared" si="222"/>
        <v>1.6666666666666666E-4</v>
      </c>
      <c r="P2423" s="6">
        <f t="shared" si="223"/>
        <v>1</v>
      </c>
      <c r="Q2423" t="str">
        <f t="shared" si="226"/>
        <v>food</v>
      </c>
      <c r="R2423" t="str">
        <f t="shared" si="227"/>
        <v>food trucks</v>
      </c>
      <c r="S2423" s="11">
        <f t="shared" si="224"/>
        <v>42056.437453703707</v>
      </c>
      <c r="T2423" s="10">
        <f t="shared" si="225"/>
        <v>42026.437453703707</v>
      </c>
    </row>
    <row r="2424" spans="1:20" ht="28.7" x14ac:dyDescent="0.5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5">
        <f t="shared" si="222"/>
        <v>2E-3</v>
      </c>
      <c r="P2424" s="6">
        <f t="shared" si="223"/>
        <v>1</v>
      </c>
      <c r="Q2424" t="str">
        <f t="shared" si="226"/>
        <v>food</v>
      </c>
      <c r="R2424" t="str">
        <f t="shared" si="227"/>
        <v>food trucks</v>
      </c>
      <c r="S2424" s="11">
        <f t="shared" si="224"/>
        <v>42074.433287037042</v>
      </c>
      <c r="T2424" s="10">
        <f t="shared" si="225"/>
        <v>42044.474953703699</v>
      </c>
    </row>
    <row r="2425" spans="1:20" ht="43" x14ac:dyDescent="0.5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5">
        <f t="shared" si="222"/>
        <v>1.3333333333333334E-4</v>
      </c>
      <c r="P2425" s="6">
        <f t="shared" si="223"/>
        <v>8</v>
      </c>
      <c r="Q2425" t="str">
        <f t="shared" si="226"/>
        <v>food</v>
      </c>
      <c r="R2425" t="str">
        <f t="shared" si="227"/>
        <v>food trucks</v>
      </c>
      <c r="S2425" s="11">
        <f t="shared" si="224"/>
        <v>42004.454745370371</v>
      </c>
      <c r="T2425" s="10">
        <f t="shared" si="225"/>
        <v>41974.454745370371</v>
      </c>
    </row>
    <row r="2426" spans="1:20" ht="28.7" x14ac:dyDescent="0.5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5">
        <f t="shared" si="222"/>
        <v>1.24E-2</v>
      </c>
      <c r="P2426" s="6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11">
        <f t="shared" si="224"/>
        <v>41939.642453703702</v>
      </c>
      <c r="T2426" s="10">
        <f t="shared" si="225"/>
        <v>41909.642453703702</v>
      </c>
    </row>
    <row r="2427" spans="1:20" ht="43" x14ac:dyDescent="0.5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5">
        <f t="shared" si="222"/>
        <v>2.8571428571428574E-4</v>
      </c>
      <c r="P2427" s="6">
        <f t="shared" si="223"/>
        <v>1</v>
      </c>
      <c r="Q2427" t="str">
        <f t="shared" si="226"/>
        <v>food</v>
      </c>
      <c r="R2427" t="str">
        <f t="shared" si="227"/>
        <v>food trucks</v>
      </c>
      <c r="S2427" s="11">
        <f t="shared" si="224"/>
        <v>42517.669444444444</v>
      </c>
      <c r="T2427" s="10">
        <f t="shared" si="225"/>
        <v>42502.663761574076</v>
      </c>
    </row>
    <row r="2428" spans="1:20" ht="43" x14ac:dyDescent="0.5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5">
        <f t="shared" si="222"/>
        <v>0</v>
      </c>
      <c r="P2428" s="6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11">
        <f t="shared" si="224"/>
        <v>42223.920046296291</v>
      </c>
      <c r="T2428" s="10">
        <f t="shared" si="225"/>
        <v>42163.920046296291</v>
      </c>
    </row>
    <row r="2429" spans="1:20" ht="28.7" x14ac:dyDescent="0.5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5">
        <f t="shared" si="222"/>
        <v>2.0000000000000002E-5</v>
      </c>
      <c r="P2429" s="6">
        <f t="shared" si="223"/>
        <v>1</v>
      </c>
      <c r="Q2429" t="str">
        <f t="shared" si="226"/>
        <v>food</v>
      </c>
      <c r="R2429" t="str">
        <f t="shared" si="227"/>
        <v>food trucks</v>
      </c>
      <c r="S2429" s="11">
        <f t="shared" si="224"/>
        <v>42452.027002314819</v>
      </c>
      <c r="T2429" s="10">
        <f t="shared" si="225"/>
        <v>42412.068668981476</v>
      </c>
    </row>
    <row r="2430" spans="1:20" ht="28.7" x14ac:dyDescent="0.5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5">
        <f t="shared" si="222"/>
        <v>2.8571428571428571E-5</v>
      </c>
      <c r="P2430" s="6">
        <f t="shared" si="223"/>
        <v>1</v>
      </c>
      <c r="Q2430" t="str">
        <f t="shared" si="226"/>
        <v>food</v>
      </c>
      <c r="R2430" t="str">
        <f t="shared" si="227"/>
        <v>food trucks</v>
      </c>
      <c r="S2430" s="11">
        <f t="shared" si="224"/>
        <v>42075.492488425924</v>
      </c>
      <c r="T2430" s="10">
        <f t="shared" si="225"/>
        <v>42045.534155092595</v>
      </c>
    </row>
    <row r="2431" spans="1:20" ht="43" x14ac:dyDescent="0.5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5">
        <f t="shared" si="222"/>
        <v>1.4321428571428572E-2</v>
      </c>
      <c r="P2431" s="6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1">
        <f t="shared" si="224"/>
        <v>42771.447222222225</v>
      </c>
      <c r="T2431" s="10">
        <f t="shared" si="225"/>
        <v>42734.629236111112</v>
      </c>
    </row>
    <row r="2432" spans="1:20" ht="43" x14ac:dyDescent="0.5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5">
        <f t="shared" si="222"/>
        <v>7.0000000000000001E-3</v>
      </c>
      <c r="P2432" s="6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1">
        <f t="shared" si="224"/>
        <v>42411.880833333329</v>
      </c>
      <c r="T2432" s="10">
        <f t="shared" si="225"/>
        <v>42381.880833333329</v>
      </c>
    </row>
    <row r="2433" spans="1:20" ht="28.7" x14ac:dyDescent="0.5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5">
        <f t="shared" si="222"/>
        <v>2.0000000000000002E-5</v>
      </c>
      <c r="P2433" s="6">
        <f t="shared" si="223"/>
        <v>1</v>
      </c>
      <c r="Q2433" t="str">
        <f t="shared" si="226"/>
        <v>food</v>
      </c>
      <c r="R2433" t="str">
        <f t="shared" si="227"/>
        <v>food trucks</v>
      </c>
      <c r="S2433" s="11">
        <f t="shared" si="224"/>
        <v>42548.849687499998</v>
      </c>
      <c r="T2433" s="10">
        <f t="shared" si="225"/>
        <v>42488.849687499998</v>
      </c>
    </row>
    <row r="2434" spans="1:20" ht="43" x14ac:dyDescent="0.5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5">
        <f t="shared" ref="O2434:O2497" si="228">E2434/D2434</f>
        <v>1.4285714285714287E-4</v>
      </c>
      <c r="P2434" s="6">
        <f t="shared" ref="P2434:P2497" si="229">E2434/L2434</f>
        <v>1</v>
      </c>
      <c r="Q2434" t="str">
        <f t="shared" si="226"/>
        <v>food</v>
      </c>
      <c r="R2434" t="str">
        <f t="shared" si="227"/>
        <v>food trucks</v>
      </c>
      <c r="S2434" s="11">
        <f t="shared" ref="S2434:S2497" si="230">(((I2434/60)/60)/24)+DATE(1970,1,1)+(-6/24)</f>
        <v>42070.968715277777</v>
      </c>
      <c r="T2434" s="10">
        <f t="shared" ref="T2434:T2497" si="231">(((J2434/60)/60)/24)+DATE(1970,1,1)+(-6/24)</f>
        <v>42040.968715277777</v>
      </c>
    </row>
    <row r="2435" spans="1:20" ht="43" x14ac:dyDescent="0.5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5">
        <f t="shared" si="228"/>
        <v>0</v>
      </c>
      <c r="P2435" s="6" t="e">
        <f t="shared" si="229"/>
        <v>#DIV/0!</v>
      </c>
      <c r="Q2435" t="str">
        <f t="shared" ref="Q2435:Q2498" si="232">LEFT(N2435,FIND("/",N2435)-1)</f>
        <v>food</v>
      </c>
      <c r="R2435" t="str">
        <f t="shared" ref="R2435:R2498" si="233">RIGHT(N2435, LEN(N2435)-FIND("/", N2435))</f>
        <v>food trucks</v>
      </c>
      <c r="S2435" s="11">
        <f t="shared" si="230"/>
        <v>42427.64980324074</v>
      </c>
      <c r="T2435" s="10">
        <f t="shared" si="231"/>
        <v>42397.64980324074</v>
      </c>
    </row>
    <row r="2436" spans="1:20" ht="43" x14ac:dyDescent="0.5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5">
        <f t="shared" si="228"/>
        <v>1.2999999999999999E-3</v>
      </c>
      <c r="P2436" s="6">
        <f t="shared" si="229"/>
        <v>13</v>
      </c>
      <c r="Q2436" t="str">
        <f t="shared" si="232"/>
        <v>food</v>
      </c>
      <c r="R2436" t="str">
        <f t="shared" si="233"/>
        <v>food trucks</v>
      </c>
      <c r="S2436" s="11">
        <f t="shared" si="230"/>
        <v>42219.93604166666</v>
      </c>
      <c r="T2436" s="10">
        <f t="shared" si="231"/>
        <v>42179.93604166666</v>
      </c>
    </row>
    <row r="2437" spans="1:20" ht="43" x14ac:dyDescent="0.5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5">
        <f t="shared" si="228"/>
        <v>4.8960000000000002E-3</v>
      </c>
      <c r="P2437" s="6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1">
        <f t="shared" si="230"/>
        <v>42282.027615740735</v>
      </c>
      <c r="T2437" s="10">
        <f t="shared" si="231"/>
        <v>42252.027615740735</v>
      </c>
    </row>
    <row r="2438" spans="1:20" ht="43" x14ac:dyDescent="0.5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5">
        <f t="shared" si="228"/>
        <v>3.8461538461538462E-4</v>
      </c>
      <c r="P2438" s="6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1">
        <f t="shared" si="230"/>
        <v>42398.365393518514</v>
      </c>
      <c r="T2438" s="10">
        <f t="shared" si="231"/>
        <v>42338.365393518514</v>
      </c>
    </row>
    <row r="2439" spans="1:20" ht="43" x14ac:dyDescent="0.5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5">
        <f t="shared" si="228"/>
        <v>0</v>
      </c>
      <c r="P2439" s="6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11">
        <f t="shared" si="230"/>
        <v>42080.5</v>
      </c>
      <c r="T2439" s="10">
        <f t="shared" si="231"/>
        <v>42031.715138888889</v>
      </c>
    </row>
    <row r="2440" spans="1:20" ht="43" x14ac:dyDescent="0.5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5">
        <f t="shared" si="228"/>
        <v>3.3333333333333335E-3</v>
      </c>
      <c r="P2440" s="6">
        <f t="shared" si="229"/>
        <v>50</v>
      </c>
      <c r="Q2440" t="str">
        <f t="shared" si="232"/>
        <v>food</v>
      </c>
      <c r="R2440" t="str">
        <f t="shared" si="233"/>
        <v>food trucks</v>
      </c>
      <c r="S2440" s="11">
        <f t="shared" si="230"/>
        <v>42345.706736111111</v>
      </c>
      <c r="T2440" s="10">
        <f t="shared" si="231"/>
        <v>42285.66506944444</v>
      </c>
    </row>
    <row r="2441" spans="1:20" ht="43" x14ac:dyDescent="0.5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5">
        <f t="shared" si="228"/>
        <v>0</v>
      </c>
      <c r="P2441" s="6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11">
        <f t="shared" si="230"/>
        <v>42295.568622685183</v>
      </c>
      <c r="T2441" s="10">
        <f t="shared" si="231"/>
        <v>42265.568622685183</v>
      </c>
    </row>
    <row r="2442" spans="1:20" ht="28.7" x14ac:dyDescent="0.5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5">
        <f t="shared" si="228"/>
        <v>2E-3</v>
      </c>
      <c r="P2442" s="6">
        <f t="shared" si="229"/>
        <v>5</v>
      </c>
      <c r="Q2442" t="str">
        <f t="shared" si="232"/>
        <v>food</v>
      </c>
      <c r="R2442" t="str">
        <f t="shared" si="233"/>
        <v>food trucks</v>
      </c>
      <c r="S2442" s="11">
        <f t="shared" si="230"/>
        <v>42413.649456018517</v>
      </c>
      <c r="T2442" s="10">
        <f t="shared" si="231"/>
        <v>42383.649456018517</v>
      </c>
    </row>
    <row r="2443" spans="1:20" ht="28.7" x14ac:dyDescent="0.5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5">
        <f t="shared" si="228"/>
        <v>1.0788</v>
      </c>
      <c r="P2443" s="6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11">
        <f t="shared" si="230"/>
        <v>42207.957638888889</v>
      </c>
      <c r="T2443" s="10">
        <f t="shared" si="231"/>
        <v>42186.875625000001</v>
      </c>
    </row>
    <row r="2444" spans="1:20" ht="28.7" x14ac:dyDescent="0.5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11">
        <f t="shared" si="230"/>
        <v>42082.375324074077</v>
      </c>
      <c r="T2444" s="10">
        <f t="shared" si="231"/>
        <v>42052.416990740734</v>
      </c>
    </row>
    <row r="2445" spans="1:20" ht="43" x14ac:dyDescent="0.5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11">
        <f t="shared" si="230"/>
        <v>41866.375254629631</v>
      </c>
      <c r="T2445" s="10">
        <f t="shared" si="231"/>
        <v>41836.375254629631</v>
      </c>
    </row>
    <row r="2446" spans="1:20" ht="43" x14ac:dyDescent="0.5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11">
        <f t="shared" si="230"/>
        <v>42515.504525462966</v>
      </c>
      <c r="T2446" s="10">
        <f t="shared" si="231"/>
        <v>42485.504525462966</v>
      </c>
    </row>
    <row r="2447" spans="1:20" ht="57.35" x14ac:dyDescent="0.5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5">
        <f t="shared" si="228"/>
        <v>1.728</v>
      </c>
      <c r="P2447" s="6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11">
        <f t="shared" si="230"/>
        <v>42272.940057870372</v>
      </c>
      <c r="T2447" s="10">
        <f t="shared" si="231"/>
        <v>42242.940057870372</v>
      </c>
    </row>
    <row r="2448" spans="1:20" ht="43" x14ac:dyDescent="0.5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5">
        <f t="shared" si="228"/>
        <v>1.6798</v>
      </c>
      <c r="P2448" s="6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11">
        <f t="shared" si="230"/>
        <v>42700.39434027778</v>
      </c>
      <c r="T2448" s="10">
        <f t="shared" si="231"/>
        <v>42670.352673611109</v>
      </c>
    </row>
    <row r="2449" spans="1:20" ht="43" x14ac:dyDescent="0.5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11">
        <f t="shared" si="230"/>
        <v>42685.916666666672</v>
      </c>
      <c r="T2449" s="10">
        <f t="shared" si="231"/>
        <v>42654.219826388886</v>
      </c>
    </row>
    <row r="2450" spans="1:20" ht="43" x14ac:dyDescent="0.5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5">
        <f t="shared" si="228"/>
        <v>1.075</v>
      </c>
      <c r="P2450" s="6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11">
        <f t="shared" si="230"/>
        <v>42612.983333333337</v>
      </c>
      <c r="T2450" s="10">
        <f t="shared" si="231"/>
        <v>42607.066122685181</v>
      </c>
    </row>
    <row r="2451" spans="1:20" ht="43" x14ac:dyDescent="0.5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5">
        <f t="shared" si="228"/>
        <v>1.08</v>
      </c>
      <c r="P2451" s="6">
        <f t="shared" si="229"/>
        <v>90</v>
      </c>
      <c r="Q2451" t="str">
        <f t="shared" si="232"/>
        <v>food</v>
      </c>
      <c r="R2451" t="str">
        <f t="shared" si="233"/>
        <v>small batch</v>
      </c>
      <c r="S2451" s="11">
        <f t="shared" si="230"/>
        <v>41972.934201388889</v>
      </c>
      <c r="T2451" s="10">
        <f t="shared" si="231"/>
        <v>41942.892534722225</v>
      </c>
    </row>
    <row r="2452" spans="1:20" ht="43" x14ac:dyDescent="0.5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11">
        <f t="shared" si="230"/>
        <v>41939.882638888892</v>
      </c>
      <c r="T2452" s="10">
        <f t="shared" si="231"/>
        <v>41901.82240740741</v>
      </c>
    </row>
    <row r="2453" spans="1:20" ht="43" x14ac:dyDescent="0.5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5">
        <f t="shared" si="228"/>
        <v>1.1545000000000001</v>
      </c>
      <c r="P2453" s="6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11">
        <f t="shared" si="230"/>
        <v>42799.658449074079</v>
      </c>
      <c r="T2453" s="10">
        <f t="shared" si="231"/>
        <v>42779.658449074079</v>
      </c>
    </row>
    <row r="2454" spans="1:20" ht="43" x14ac:dyDescent="0.5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5">
        <f t="shared" si="228"/>
        <v>1.335</v>
      </c>
      <c r="P2454" s="6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1">
        <f t="shared" si="230"/>
        <v>42367.708333333328</v>
      </c>
      <c r="T2454" s="10">
        <f t="shared" si="231"/>
        <v>42338.59375</v>
      </c>
    </row>
    <row r="2455" spans="1:20" ht="43" x14ac:dyDescent="0.5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11">
        <f t="shared" si="230"/>
        <v>42768.442233796297</v>
      </c>
      <c r="T2455" s="10">
        <f t="shared" si="231"/>
        <v>42738.442233796297</v>
      </c>
    </row>
    <row r="2456" spans="1:20" ht="43" x14ac:dyDescent="0.5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11">
        <f t="shared" si="230"/>
        <v>42804.951481481476</v>
      </c>
      <c r="T2456" s="10">
        <f t="shared" si="231"/>
        <v>42769.951481481476</v>
      </c>
    </row>
    <row r="2457" spans="1:20" ht="43" x14ac:dyDescent="0.5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5">
        <f t="shared" si="228"/>
        <v>1.82</v>
      </c>
      <c r="P2457" s="6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11">
        <f t="shared" si="230"/>
        <v>42480.531828703708</v>
      </c>
      <c r="T2457" s="10">
        <f t="shared" si="231"/>
        <v>42452.531828703708</v>
      </c>
    </row>
    <row r="2458" spans="1:20" ht="43" x14ac:dyDescent="0.5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11">
        <f t="shared" si="230"/>
        <v>42791.711099537039</v>
      </c>
      <c r="T2458" s="10">
        <f t="shared" si="231"/>
        <v>42761.711099537039</v>
      </c>
    </row>
    <row r="2459" spans="1:20" ht="43" x14ac:dyDescent="0.5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11">
        <f t="shared" si="230"/>
        <v>42453.310833333337</v>
      </c>
      <c r="T2459" s="10">
        <f t="shared" si="231"/>
        <v>42423.352500000001</v>
      </c>
    </row>
    <row r="2460" spans="1:20" ht="43" x14ac:dyDescent="0.5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11">
        <f t="shared" si="230"/>
        <v>42530.541666666672</v>
      </c>
      <c r="T2460" s="10">
        <f t="shared" si="231"/>
        <v>42495.621736111112</v>
      </c>
    </row>
    <row r="2461" spans="1:20" ht="43" x14ac:dyDescent="0.5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5">
        <f t="shared" si="228"/>
        <v>1.0225</v>
      </c>
      <c r="P2461" s="6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11">
        <f t="shared" si="230"/>
        <v>42452.345891203702</v>
      </c>
      <c r="T2461" s="10">
        <f t="shared" si="231"/>
        <v>42407.387557870374</v>
      </c>
    </row>
    <row r="2462" spans="1:20" ht="43" x14ac:dyDescent="0.5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11">
        <f t="shared" si="230"/>
        <v>42737.928472222222</v>
      </c>
      <c r="T2462" s="10">
        <f t="shared" si="231"/>
        <v>42703.937118055561</v>
      </c>
    </row>
    <row r="2463" spans="1:20" ht="43" x14ac:dyDescent="0.5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5">
        <f t="shared" si="228"/>
        <v>1.038</v>
      </c>
      <c r="P2463" s="6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11">
        <f t="shared" si="230"/>
        <v>40816.875</v>
      </c>
      <c r="T2463" s="10">
        <f t="shared" si="231"/>
        <v>40783.762696759259</v>
      </c>
    </row>
    <row r="2464" spans="1:20" ht="43" x14ac:dyDescent="0.5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11">
        <f t="shared" si="230"/>
        <v>41108.936296296299</v>
      </c>
      <c r="T2464" s="10">
        <f t="shared" si="231"/>
        <v>41088.936296296299</v>
      </c>
    </row>
    <row r="2465" spans="1:20" x14ac:dyDescent="0.5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5">
        <f t="shared" si="228"/>
        <v>1.1625000000000001</v>
      </c>
      <c r="P2465" s="6">
        <f t="shared" si="229"/>
        <v>31</v>
      </c>
      <c r="Q2465" t="str">
        <f t="shared" si="232"/>
        <v>music</v>
      </c>
      <c r="R2465" t="str">
        <f t="shared" si="233"/>
        <v>indie rock</v>
      </c>
      <c r="S2465" s="11">
        <f t="shared" si="230"/>
        <v>41380.541666666664</v>
      </c>
      <c r="T2465" s="10">
        <f t="shared" si="231"/>
        <v>41340.861400462964</v>
      </c>
    </row>
    <row r="2466" spans="1:20" ht="43" x14ac:dyDescent="0.5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5">
        <f t="shared" si="228"/>
        <v>1.111</v>
      </c>
      <c r="P2466" s="6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11">
        <f t="shared" si="230"/>
        <v>42277.561805555553</v>
      </c>
      <c r="T2466" s="10">
        <f t="shared" si="231"/>
        <v>42248.65042824074</v>
      </c>
    </row>
    <row r="2467" spans="1:20" ht="28.7" x14ac:dyDescent="0.5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11">
        <f t="shared" si="230"/>
        <v>41175.469305555554</v>
      </c>
      <c r="T2467" s="10">
        <f t="shared" si="231"/>
        <v>41145.469305555554</v>
      </c>
    </row>
    <row r="2468" spans="1:20" ht="43" x14ac:dyDescent="0.5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5">
        <f t="shared" si="228"/>
        <v>1</v>
      </c>
      <c r="P2468" s="6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11">
        <f t="shared" si="230"/>
        <v>41402.852465277778</v>
      </c>
      <c r="T2468" s="10">
        <f t="shared" si="231"/>
        <v>41372.852465277778</v>
      </c>
    </row>
    <row r="2469" spans="1:20" ht="43" x14ac:dyDescent="0.5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11">
        <f t="shared" si="230"/>
        <v>41039.458333333336</v>
      </c>
      <c r="T2469" s="10">
        <f t="shared" si="231"/>
        <v>41025.624201388891</v>
      </c>
    </row>
    <row r="2470" spans="1:20" ht="28.7" x14ac:dyDescent="0.5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5">
        <f t="shared" si="228"/>
        <v>1.0721700000000001</v>
      </c>
      <c r="P2470" s="6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11">
        <f t="shared" si="230"/>
        <v>41209.958333333336</v>
      </c>
      <c r="T2470" s="10">
        <f t="shared" si="231"/>
        <v>41173.904178240737</v>
      </c>
    </row>
    <row r="2471" spans="1:20" ht="43" x14ac:dyDescent="0.5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11">
        <f t="shared" si="230"/>
        <v>40582.179733796293</v>
      </c>
      <c r="T2471" s="10">
        <f t="shared" si="231"/>
        <v>40557.179733796293</v>
      </c>
    </row>
    <row r="2472" spans="1:20" ht="43" x14ac:dyDescent="0.5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5">
        <f t="shared" si="228"/>
        <v>1.0316400000000001</v>
      </c>
      <c r="P2472" s="6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11">
        <f t="shared" si="230"/>
        <v>41052.82471064815</v>
      </c>
      <c r="T2472" s="10">
        <f t="shared" si="231"/>
        <v>41022.82471064815</v>
      </c>
    </row>
    <row r="2473" spans="1:20" ht="43" x14ac:dyDescent="0.5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5">
        <f t="shared" si="228"/>
        <v>1.28</v>
      </c>
      <c r="P2473" s="6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11">
        <f t="shared" si="230"/>
        <v>40933.742962962962</v>
      </c>
      <c r="T2473" s="10">
        <f t="shared" si="231"/>
        <v>40893.742962962962</v>
      </c>
    </row>
    <row r="2474" spans="1:20" ht="57.35" x14ac:dyDescent="0.5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11">
        <f t="shared" si="230"/>
        <v>40424.793749999997</v>
      </c>
      <c r="T2474" s="10">
        <f t="shared" si="231"/>
        <v>40353.86550925926</v>
      </c>
    </row>
    <row r="2475" spans="1:20" ht="43" x14ac:dyDescent="0.5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5">
        <f t="shared" si="228"/>
        <v>1</v>
      </c>
      <c r="P2475" s="6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11">
        <f t="shared" si="230"/>
        <v>41223.540150462963</v>
      </c>
      <c r="T2475" s="10">
        <f t="shared" si="231"/>
        <v>41193.498483796298</v>
      </c>
    </row>
    <row r="2476" spans="1:20" ht="57.35" x14ac:dyDescent="0.5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11">
        <f t="shared" si="230"/>
        <v>40461.761296296296</v>
      </c>
      <c r="T2476" s="10">
        <f t="shared" si="231"/>
        <v>40416.761296296296</v>
      </c>
    </row>
    <row r="2477" spans="1:20" ht="28.7" x14ac:dyDescent="0.5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11">
        <f t="shared" si="230"/>
        <v>40369.666666666664</v>
      </c>
      <c r="T2477" s="10">
        <f t="shared" si="231"/>
        <v>40310.037673611114</v>
      </c>
    </row>
    <row r="2478" spans="1:20" ht="43" x14ac:dyDescent="0.5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5">
        <f t="shared" si="228"/>
        <v>1.050225</v>
      </c>
      <c r="P2478" s="6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11">
        <f t="shared" si="230"/>
        <v>41946.120023148149</v>
      </c>
      <c r="T2478" s="10">
        <f t="shared" si="231"/>
        <v>41913.078356481477</v>
      </c>
    </row>
    <row r="2479" spans="1:20" ht="28.7" x14ac:dyDescent="0.5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11">
        <f t="shared" si="230"/>
        <v>41133.441493055558</v>
      </c>
      <c r="T2479" s="10">
        <f t="shared" si="231"/>
        <v>41088.441493055558</v>
      </c>
    </row>
    <row r="2480" spans="1:20" ht="43" x14ac:dyDescent="0.5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5">
        <f t="shared" si="228"/>
        <v>1.2749999999999999</v>
      </c>
      <c r="P2480" s="6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11">
        <f t="shared" si="230"/>
        <v>41287.700381944444</v>
      </c>
      <c r="T2480" s="10">
        <f t="shared" si="231"/>
        <v>41257.700381944444</v>
      </c>
    </row>
    <row r="2481" spans="1:20" ht="28.7" x14ac:dyDescent="0.5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11">
        <f t="shared" si="230"/>
        <v>41117.833333333336</v>
      </c>
      <c r="T2481" s="10">
        <f t="shared" si="231"/>
        <v>41107.476782407408</v>
      </c>
    </row>
    <row r="2482" spans="1:20" ht="43" x14ac:dyDescent="0.5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5">
        <f t="shared" si="228"/>
        <v>1</v>
      </c>
      <c r="P2482" s="6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1">
        <f t="shared" si="230"/>
        <v>42287.686157407406</v>
      </c>
      <c r="T2482" s="10">
        <f t="shared" si="231"/>
        <v>42227.686157407406</v>
      </c>
    </row>
    <row r="2483" spans="1:20" ht="43" x14ac:dyDescent="0.5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11">
        <f t="shared" si="230"/>
        <v>41029.395925925928</v>
      </c>
      <c r="T2483" s="10">
        <f t="shared" si="231"/>
        <v>40999.395925925928</v>
      </c>
    </row>
    <row r="2484" spans="1:20" ht="43" x14ac:dyDescent="0.5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5">
        <f t="shared" si="228"/>
        <v>1.0009999999999999</v>
      </c>
      <c r="P2484" s="6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1">
        <f t="shared" si="230"/>
        <v>40756.532210648147</v>
      </c>
      <c r="T2484" s="10">
        <f t="shared" si="231"/>
        <v>40711.532210648147</v>
      </c>
    </row>
    <row r="2485" spans="1:20" ht="28.7" x14ac:dyDescent="0.5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5">
        <f t="shared" si="228"/>
        <v>1.1372727272727272</v>
      </c>
      <c r="P2485" s="6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11">
        <f t="shared" si="230"/>
        <v>41030.458368055559</v>
      </c>
      <c r="T2485" s="10">
        <f t="shared" si="231"/>
        <v>40970.500034722223</v>
      </c>
    </row>
    <row r="2486" spans="1:20" ht="43" x14ac:dyDescent="0.5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11">
        <f t="shared" si="230"/>
        <v>40801.666701388887</v>
      </c>
      <c r="T2486" s="10">
        <f t="shared" si="231"/>
        <v>40771.666701388887</v>
      </c>
    </row>
    <row r="2487" spans="1:20" ht="43" x14ac:dyDescent="0.5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5">
        <f t="shared" si="228"/>
        <v>1.0325</v>
      </c>
      <c r="P2487" s="6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11">
        <f t="shared" si="230"/>
        <v>40828.748599537037</v>
      </c>
      <c r="T2487" s="10">
        <f t="shared" si="231"/>
        <v>40793.748599537037</v>
      </c>
    </row>
    <row r="2488" spans="1:20" ht="43" x14ac:dyDescent="0.5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11">
        <f t="shared" si="230"/>
        <v>41021.458055555559</v>
      </c>
      <c r="T2488" s="10">
        <f t="shared" si="231"/>
        <v>40991.458055555559</v>
      </c>
    </row>
    <row r="2489" spans="1:20" ht="43" x14ac:dyDescent="0.5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11">
        <f t="shared" si="230"/>
        <v>41055.833298611113</v>
      </c>
      <c r="T2489" s="10">
        <f t="shared" si="231"/>
        <v>41025.833298611113</v>
      </c>
    </row>
    <row r="2490" spans="1:20" ht="43" x14ac:dyDescent="0.5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11">
        <f t="shared" si="230"/>
        <v>40863.424861111111</v>
      </c>
      <c r="T2490" s="10">
        <f t="shared" si="231"/>
        <v>40833.383194444446</v>
      </c>
    </row>
    <row r="2491" spans="1:20" ht="43" x14ac:dyDescent="0.5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5">
        <f t="shared" si="228"/>
        <v>1.3367142857142857</v>
      </c>
      <c r="P2491" s="6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1">
        <f t="shared" si="230"/>
        <v>41403.440266203703</v>
      </c>
      <c r="T2491" s="10">
        <f t="shared" si="231"/>
        <v>41373.440266203703</v>
      </c>
    </row>
    <row r="2492" spans="1:20" ht="43" x14ac:dyDescent="0.5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5">
        <f t="shared" si="228"/>
        <v>1.214</v>
      </c>
      <c r="P2492" s="6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11">
        <f t="shared" si="230"/>
        <v>41082.977731481478</v>
      </c>
      <c r="T2492" s="10">
        <f t="shared" si="231"/>
        <v>41022.977731481478</v>
      </c>
    </row>
    <row r="2493" spans="1:20" ht="43" x14ac:dyDescent="0.5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5">
        <f t="shared" si="228"/>
        <v>1.032</v>
      </c>
      <c r="P2493" s="6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1">
        <f t="shared" si="230"/>
        <v>40558.82708333333</v>
      </c>
      <c r="T2493" s="10">
        <f t="shared" si="231"/>
        <v>40542.589282407411</v>
      </c>
    </row>
    <row r="2494" spans="1:20" ht="28.7" x14ac:dyDescent="0.5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5">
        <f t="shared" si="228"/>
        <v>1.25</v>
      </c>
      <c r="P2494" s="6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11">
        <f t="shared" si="230"/>
        <v>41076.165972222225</v>
      </c>
      <c r="T2494" s="10">
        <f t="shared" si="231"/>
        <v>41024.735972222225</v>
      </c>
    </row>
    <row r="2495" spans="1:20" ht="43" x14ac:dyDescent="0.5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11">
        <f t="shared" si="230"/>
        <v>41392.918287037035</v>
      </c>
      <c r="T2495" s="10">
        <f t="shared" si="231"/>
        <v>41347.918287037035</v>
      </c>
    </row>
    <row r="2496" spans="1:20" ht="43" x14ac:dyDescent="0.5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11">
        <f t="shared" si="230"/>
        <v>41052.395185185182</v>
      </c>
      <c r="T2496" s="10">
        <f t="shared" si="231"/>
        <v>41022.395185185182</v>
      </c>
    </row>
    <row r="2497" spans="1:20" ht="43" x14ac:dyDescent="0.5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11">
        <f t="shared" si="230"/>
        <v>41066.696469907409</v>
      </c>
      <c r="T2497" s="10">
        <f t="shared" si="231"/>
        <v>41036.696469907409</v>
      </c>
    </row>
    <row r="2498" spans="1:20" ht="28.7" x14ac:dyDescent="0.5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5">
        <f t="shared" ref="O2498:O2561" si="234">E2498/D2498</f>
        <v>1</v>
      </c>
      <c r="P2498" s="6">
        <f t="shared" ref="P2498:P2561" si="235">E2498/L2498</f>
        <v>600</v>
      </c>
      <c r="Q2498" t="str">
        <f t="shared" si="232"/>
        <v>music</v>
      </c>
      <c r="R2498" t="str">
        <f t="shared" si="233"/>
        <v>indie rock</v>
      </c>
      <c r="S2498" s="11">
        <f t="shared" ref="S2498:S2561" si="236">(((I2498/60)/60)/24)+DATE(1970,1,1)+(-6/24)</f>
        <v>41362.704768518517</v>
      </c>
      <c r="T2498" s="10">
        <f t="shared" ref="T2498:T2561" si="237">(((J2498/60)/60)/24)+DATE(1970,1,1)+(-6/24)</f>
        <v>41327.746435185189</v>
      </c>
    </row>
    <row r="2499" spans="1:20" ht="43" x14ac:dyDescent="0.5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5">
        <f t="shared" si="234"/>
        <v>1.127715</v>
      </c>
      <c r="P2499" s="6">
        <f t="shared" si="235"/>
        <v>80.551071428571419</v>
      </c>
      <c r="Q2499" t="str">
        <f t="shared" ref="Q2499:Q2562" si="238">LEFT(N2499,FIND("/",N2499)-1)</f>
        <v>music</v>
      </c>
      <c r="R2499" t="str">
        <f t="shared" ref="R2499:R2562" si="239">RIGHT(N2499, LEN(N2499)-FIND("/", N2499))</f>
        <v>indie rock</v>
      </c>
      <c r="S2499" s="11">
        <f t="shared" si="236"/>
        <v>40760.628912037035</v>
      </c>
      <c r="T2499" s="10">
        <f t="shared" si="237"/>
        <v>40730.628912037035</v>
      </c>
    </row>
    <row r="2500" spans="1:20" ht="43" x14ac:dyDescent="0.5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5">
        <f t="shared" si="234"/>
        <v>1.056</v>
      </c>
      <c r="P2500" s="6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11">
        <f t="shared" si="236"/>
        <v>42031.717442129629</v>
      </c>
      <c r="T2500" s="10">
        <f t="shared" si="237"/>
        <v>42017.717442129629</v>
      </c>
    </row>
    <row r="2501" spans="1:20" ht="43" x14ac:dyDescent="0.5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11">
        <f t="shared" si="236"/>
        <v>41274.5</v>
      </c>
      <c r="T2501" s="10">
        <f t="shared" si="237"/>
        <v>41226.398576388885</v>
      </c>
    </row>
    <row r="2502" spans="1:20" ht="43" x14ac:dyDescent="0.5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11">
        <f t="shared" si="236"/>
        <v>41083.522858796299</v>
      </c>
      <c r="T2502" s="10">
        <f t="shared" si="237"/>
        <v>41053.522858796299</v>
      </c>
    </row>
    <row r="2503" spans="1:20" ht="43" x14ac:dyDescent="0.5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11">
        <f t="shared" si="236"/>
        <v>42274.526666666665</v>
      </c>
      <c r="T2503" s="10">
        <f t="shared" si="237"/>
        <v>42244.526666666665</v>
      </c>
    </row>
    <row r="2504" spans="1:20" ht="43" x14ac:dyDescent="0.5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5">
        <f t="shared" si="234"/>
        <v>7.8181818181818181E-4</v>
      </c>
      <c r="P2504" s="6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1">
        <f t="shared" si="236"/>
        <v>41903.575439814813</v>
      </c>
      <c r="T2504" s="10">
        <f t="shared" si="237"/>
        <v>41858.575439814813</v>
      </c>
    </row>
    <row r="2505" spans="1:20" ht="43" x14ac:dyDescent="0.5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5">
        <f t="shared" si="234"/>
        <v>0</v>
      </c>
      <c r="P2505" s="6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11">
        <f t="shared" si="236"/>
        <v>42528.629166666666</v>
      </c>
      <c r="T2505" s="10">
        <f t="shared" si="237"/>
        <v>42498.649398148147</v>
      </c>
    </row>
    <row r="2506" spans="1:20" ht="28.7" x14ac:dyDescent="0.5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5">
        <f t="shared" si="234"/>
        <v>0</v>
      </c>
      <c r="P2506" s="6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11">
        <f t="shared" si="236"/>
        <v>41957.807106481487</v>
      </c>
      <c r="T2506" s="10">
        <f t="shared" si="237"/>
        <v>41927.765439814815</v>
      </c>
    </row>
    <row r="2507" spans="1:20" ht="57.35" x14ac:dyDescent="0.5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5">
        <f t="shared" si="234"/>
        <v>0</v>
      </c>
      <c r="P2507" s="6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11">
        <f t="shared" si="236"/>
        <v>42076.764074074075</v>
      </c>
      <c r="T2507" s="10">
        <f t="shared" si="237"/>
        <v>42046.80574074074</v>
      </c>
    </row>
    <row r="2508" spans="1:20" ht="43" x14ac:dyDescent="0.5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5">
        <f t="shared" si="234"/>
        <v>6.0000000000000001E-3</v>
      </c>
      <c r="P2508" s="6">
        <f t="shared" si="235"/>
        <v>15</v>
      </c>
      <c r="Q2508" t="str">
        <f t="shared" si="238"/>
        <v>food</v>
      </c>
      <c r="R2508" t="str">
        <f t="shared" si="239"/>
        <v>restaurants</v>
      </c>
      <c r="S2508" s="11">
        <f t="shared" si="236"/>
        <v>42280.625</v>
      </c>
      <c r="T2508" s="10">
        <f t="shared" si="237"/>
        <v>42258.047094907408</v>
      </c>
    </row>
    <row r="2509" spans="1:20" x14ac:dyDescent="0.5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5">
        <f t="shared" si="234"/>
        <v>0</v>
      </c>
      <c r="P2509" s="6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11">
        <f t="shared" si="236"/>
        <v>42134.822962962964</v>
      </c>
      <c r="T2509" s="10">
        <f t="shared" si="237"/>
        <v>42104.822962962964</v>
      </c>
    </row>
    <row r="2510" spans="1:20" ht="43" x14ac:dyDescent="0.5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5">
        <f t="shared" si="234"/>
        <v>0</v>
      </c>
      <c r="P2510" s="6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11">
        <f t="shared" si="236"/>
        <v>41865.701782407406</v>
      </c>
      <c r="T2510" s="10">
        <f t="shared" si="237"/>
        <v>41835.701782407406</v>
      </c>
    </row>
    <row r="2511" spans="1:20" ht="43" x14ac:dyDescent="0.5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11">
        <f t="shared" si="236"/>
        <v>42114.517928240741</v>
      </c>
      <c r="T2511" s="10">
        <f t="shared" si="237"/>
        <v>42058.559594907405</v>
      </c>
    </row>
    <row r="2512" spans="1:20" ht="43" x14ac:dyDescent="0.5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5">
        <f t="shared" si="234"/>
        <v>1.5E-3</v>
      </c>
      <c r="P2512" s="6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1">
        <f t="shared" si="236"/>
        <v>42138.747361111105</v>
      </c>
      <c r="T2512" s="10">
        <f t="shared" si="237"/>
        <v>42078.747361111105</v>
      </c>
    </row>
    <row r="2513" spans="1:20" ht="43" x14ac:dyDescent="0.5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5">
        <f t="shared" si="234"/>
        <v>0</v>
      </c>
      <c r="P2513" s="6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11">
        <f t="shared" si="236"/>
        <v>42401.196909722217</v>
      </c>
      <c r="T2513" s="10">
        <f t="shared" si="237"/>
        <v>42371.196909722217</v>
      </c>
    </row>
    <row r="2514" spans="1:20" ht="43" x14ac:dyDescent="0.5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5">
        <f t="shared" si="234"/>
        <v>0</v>
      </c>
      <c r="P2514" s="6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11">
        <f t="shared" si="236"/>
        <v>41986.626863425925</v>
      </c>
      <c r="T2514" s="10">
        <f t="shared" si="237"/>
        <v>41971.626863425925</v>
      </c>
    </row>
    <row r="2515" spans="1:20" ht="43" x14ac:dyDescent="0.5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5">
        <f t="shared" si="234"/>
        <v>0</v>
      </c>
      <c r="P2515" s="6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11">
        <f t="shared" si="236"/>
        <v>42791.75681712963</v>
      </c>
      <c r="T2515" s="10">
        <f t="shared" si="237"/>
        <v>42731.75681712963</v>
      </c>
    </row>
    <row r="2516" spans="1:20" ht="43" x14ac:dyDescent="0.5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5">
        <f t="shared" si="234"/>
        <v>1.7500000000000002E-2</v>
      </c>
      <c r="P2516" s="6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1">
        <f t="shared" si="236"/>
        <v>41871.139780092592</v>
      </c>
      <c r="T2516" s="10">
        <f t="shared" si="237"/>
        <v>41854.139780092592</v>
      </c>
    </row>
    <row r="2517" spans="1:20" ht="43" x14ac:dyDescent="0.5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5">
        <f t="shared" si="234"/>
        <v>0.186</v>
      </c>
      <c r="P2517" s="6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1">
        <f t="shared" si="236"/>
        <v>42057.589733796296</v>
      </c>
      <c r="T2517" s="10">
        <f t="shared" si="237"/>
        <v>42027.589733796296</v>
      </c>
    </row>
    <row r="2518" spans="1:20" ht="43" x14ac:dyDescent="0.5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5">
        <f t="shared" si="234"/>
        <v>0</v>
      </c>
      <c r="P2518" s="6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11">
        <f t="shared" si="236"/>
        <v>41972.4450462963</v>
      </c>
      <c r="T2518" s="10">
        <f t="shared" si="237"/>
        <v>41942.403379629628</v>
      </c>
    </row>
    <row r="2519" spans="1:20" ht="43" x14ac:dyDescent="0.5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11">
        <f t="shared" si="236"/>
        <v>42082.510763888888</v>
      </c>
      <c r="T2519" s="10">
        <f t="shared" si="237"/>
        <v>42052.552430555559</v>
      </c>
    </row>
    <row r="2520" spans="1:20" ht="43" x14ac:dyDescent="0.5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5">
        <f t="shared" si="234"/>
        <v>0</v>
      </c>
      <c r="P2520" s="6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11">
        <f t="shared" si="236"/>
        <v>41956.472546296296</v>
      </c>
      <c r="T2520" s="10">
        <f t="shared" si="237"/>
        <v>41926.430879629632</v>
      </c>
    </row>
    <row r="2521" spans="1:20" ht="28.7" x14ac:dyDescent="0.5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5">
        <f t="shared" si="234"/>
        <v>4.3333333333333331E-4</v>
      </c>
      <c r="P2521" s="6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1">
        <f t="shared" si="236"/>
        <v>41838.905138888891</v>
      </c>
      <c r="T2521" s="10">
        <f t="shared" si="237"/>
        <v>41808.905138888891</v>
      </c>
    </row>
    <row r="2522" spans="1:20" ht="43" x14ac:dyDescent="0.5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5">
        <f t="shared" si="234"/>
        <v>0</v>
      </c>
      <c r="P2522" s="6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11">
        <f t="shared" si="236"/>
        <v>42658.556249999994</v>
      </c>
      <c r="T2522" s="10">
        <f t="shared" si="237"/>
        <v>42612.350520833337</v>
      </c>
    </row>
    <row r="2523" spans="1:20" ht="57.35" x14ac:dyDescent="0.5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11">
        <f t="shared" si="236"/>
        <v>42290.717835648145</v>
      </c>
      <c r="T2523" s="10">
        <f t="shared" si="237"/>
        <v>42269.717835648145</v>
      </c>
    </row>
    <row r="2524" spans="1:20" ht="43" x14ac:dyDescent="0.5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5">
        <f t="shared" si="234"/>
        <v>1</v>
      </c>
      <c r="P2524" s="6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11">
        <f t="shared" si="236"/>
        <v>42482.369444444441</v>
      </c>
      <c r="T2524" s="10">
        <f t="shared" si="237"/>
        <v>42460.323611111111</v>
      </c>
    </row>
    <row r="2525" spans="1:20" ht="43" x14ac:dyDescent="0.5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11">
        <f t="shared" si="236"/>
        <v>41960.767268518524</v>
      </c>
      <c r="T2525" s="10">
        <f t="shared" si="237"/>
        <v>41930.725601851853</v>
      </c>
    </row>
    <row r="2526" spans="1:20" ht="28.7" x14ac:dyDescent="0.5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5">
        <f t="shared" si="234"/>
        <v>1.016</v>
      </c>
      <c r="P2526" s="6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11">
        <f t="shared" si="236"/>
        <v>41993.9375</v>
      </c>
      <c r="T2526" s="10">
        <f t="shared" si="237"/>
        <v>41961.557372685187</v>
      </c>
    </row>
    <row r="2527" spans="1:20" ht="43" x14ac:dyDescent="0.5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5">
        <f t="shared" si="234"/>
        <v>1.00325</v>
      </c>
      <c r="P2527" s="6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11">
        <f t="shared" si="236"/>
        <v>41088.594571759262</v>
      </c>
      <c r="T2527" s="10">
        <f t="shared" si="237"/>
        <v>41058.594571759262</v>
      </c>
    </row>
    <row r="2528" spans="1:20" ht="43" x14ac:dyDescent="0.5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11">
        <f t="shared" si="236"/>
        <v>41980.957638888889</v>
      </c>
      <c r="T2528" s="10">
        <f t="shared" si="237"/>
        <v>41952.841134259259</v>
      </c>
    </row>
    <row r="2529" spans="1:20" ht="43" x14ac:dyDescent="0.5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5">
        <f t="shared" si="234"/>
        <v>1.02125</v>
      </c>
      <c r="P2529" s="6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11">
        <f t="shared" si="236"/>
        <v>41564.915972222225</v>
      </c>
      <c r="T2529" s="10">
        <f t="shared" si="237"/>
        <v>41546.50105324074</v>
      </c>
    </row>
    <row r="2530" spans="1:20" ht="43" x14ac:dyDescent="0.5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11">
        <f t="shared" si="236"/>
        <v>42236.208333333328</v>
      </c>
      <c r="T2530" s="10">
        <f t="shared" si="237"/>
        <v>42217.584525462968</v>
      </c>
    </row>
    <row r="2531" spans="1:20" ht="28.7" x14ac:dyDescent="0.5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11">
        <f t="shared" si="236"/>
        <v>40992.7890625</v>
      </c>
      <c r="T2531" s="10">
        <f t="shared" si="237"/>
        <v>40947.830729166664</v>
      </c>
    </row>
    <row r="2532" spans="1:20" ht="43" x14ac:dyDescent="0.5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5">
        <f t="shared" si="234"/>
        <v>1</v>
      </c>
      <c r="P2532" s="6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11">
        <f t="shared" si="236"/>
        <v>42113.951388888891</v>
      </c>
      <c r="T2532" s="10">
        <f t="shared" si="237"/>
        <v>42081.614641203705</v>
      </c>
    </row>
    <row r="2533" spans="1:20" ht="43" x14ac:dyDescent="0.5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5">
        <f t="shared" si="234"/>
        <v>1.004</v>
      </c>
      <c r="P2533" s="6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11">
        <f t="shared" si="236"/>
        <v>42230.915972222225</v>
      </c>
      <c r="T2533" s="10">
        <f t="shared" si="237"/>
        <v>42208.430023148147</v>
      </c>
    </row>
    <row r="2534" spans="1:20" ht="43" x14ac:dyDescent="0.5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5">
        <f t="shared" si="234"/>
        <v>1.26125</v>
      </c>
      <c r="P2534" s="6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11">
        <f t="shared" si="236"/>
        <v>41137.599143518521</v>
      </c>
      <c r="T2534" s="10">
        <f t="shared" si="237"/>
        <v>41107.599143518521</v>
      </c>
    </row>
    <row r="2535" spans="1:20" ht="43" x14ac:dyDescent="0.5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11">
        <f t="shared" si="236"/>
        <v>41334.500787037039</v>
      </c>
      <c r="T2535" s="10">
        <f t="shared" si="237"/>
        <v>41304.501284722224</v>
      </c>
    </row>
    <row r="2536" spans="1:20" ht="57.35" x14ac:dyDescent="0.5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5">
        <f t="shared" si="234"/>
        <v>1.05</v>
      </c>
      <c r="P2536" s="6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1">
        <f t="shared" si="236"/>
        <v>40179</v>
      </c>
      <c r="T2536" s="10">
        <f t="shared" si="237"/>
        <v>40127.450370370374</v>
      </c>
    </row>
    <row r="2537" spans="1:20" x14ac:dyDescent="0.5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5">
        <f t="shared" si="234"/>
        <v>1.03775</v>
      </c>
      <c r="P2537" s="6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11">
        <f t="shared" si="236"/>
        <v>41974.582696759258</v>
      </c>
      <c r="T2537" s="10">
        <f t="shared" si="237"/>
        <v>41943.541030092594</v>
      </c>
    </row>
    <row r="2538" spans="1:20" ht="43" x14ac:dyDescent="0.5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5">
        <f t="shared" si="234"/>
        <v>1.1599999999999999</v>
      </c>
      <c r="P2538" s="6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1">
        <f t="shared" si="236"/>
        <v>41484.856087962966</v>
      </c>
      <c r="T2538" s="10">
        <f t="shared" si="237"/>
        <v>41463.856087962966</v>
      </c>
    </row>
    <row r="2539" spans="1:20" ht="43" x14ac:dyDescent="0.5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5">
        <f t="shared" si="234"/>
        <v>1.1000000000000001</v>
      </c>
      <c r="P2539" s="6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1">
        <f t="shared" si="236"/>
        <v>40756.398784722223</v>
      </c>
      <c r="T2539" s="10">
        <f t="shared" si="237"/>
        <v>40696.398784722223</v>
      </c>
    </row>
    <row r="2540" spans="1:20" ht="28.7" x14ac:dyDescent="0.5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5">
        <f t="shared" si="234"/>
        <v>1.130176111111111</v>
      </c>
      <c r="P2540" s="6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11">
        <f t="shared" si="236"/>
        <v>41328.957638888889</v>
      </c>
      <c r="T2540" s="10">
        <f t="shared" si="237"/>
        <v>41298.259965277779</v>
      </c>
    </row>
    <row r="2541" spans="1:20" ht="43" x14ac:dyDescent="0.5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11">
        <f t="shared" si="236"/>
        <v>42037.652222222227</v>
      </c>
      <c r="T2541" s="10">
        <f t="shared" si="237"/>
        <v>41977.652222222227</v>
      </c>
    </row>
    <row r="2542" spans="1:20" ht="43" x14ac:dyDescent="0.5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5">
        <f t="shared" si="234"/>
        <v>1.034</v>
      </c>
      <c r="P2542" s="6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11">
        <f t="shared" si="236"/>
        <v>40845.425011574072</v>
      </c>
      <c r="T2542" s="10">
        <f t="shared" si="237"/>
        <v>40785.425011574072</v>
      </c>
    </row>
    <row r="2543" spans="1:20" ht="57.35" x14ac:dyDescent="0.5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11">
        <f t="shared" si="236"/>
        <v>41543.199282407404</v>
      </c>
      <c r="T2543" s="10">
        <f t="shared" si="237"/>
        <v>41483.199282407404</v>
      </c>
    </row>
    <row r="2544" spans="1:20" ht="43" x14ac:dyDescent="0.5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11">
        <f t="shared" si="236"/>
        <v>41547.915972222225</v>
      </c>
      <c r="T2544" s="10">
        <f t="shared" si="237"/>
        <v>41509.176585648151</v>
      </c>
    </row>
    <row r="2545" spans="1:20" ht="43" x14ac:dyDescent="0.5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11">
        <f t="shared" si="236"/>
        <v>40544.875</v>
      </c>
      <c r="T2545" s="10">
        <f t="shared" si="237"/>
        <v>40513.857615740737</v>
      </c>
    </row>
    <row r="2546" spans="1:20" ht="43" x14ac:dyDescent="0.5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5">
        <f t="shared" si="234"/>
        <v>1.0082</v>
      </c>
      <c r="P2546" s="6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11">
        <f t="shared" si="236"/>
        <v>41098.270474537036</v>
      </c>
      <c r="T2546" s="10">
        <f t="shared" si="237"/>
        <v>41068.270474537036</v>
      </c>
    </row>
    <row r="2547" spans="1:20" ht="43" x14ac:dyDescent="0.5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11">
        <f t="shared" si="236"/>
        <v>42061.770833333328</v>
      </c>
      <c r="T2547" s="10">
        <f t="shared" si="237"/>
        <v>42026.88817129629</v>
      </c>
    </row>
    <row r="2548" spans="1:20" ht="43" x14ac:dyDescent="0.5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11">
        <f t="shared" si="236"/>
        <v>41551.958333333336</v>
      </c>
      <c r="T2548" s="10">
        <f t="shared" si="237"/>
        <v>41524.608553240738</v>
      </c>
    </row>
    <row r="2549" spans="1:20" ht="43" x14ac:dyDescent="0.5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11">
        <f t="shared" si="236"/>
        <v>41003.481516203705</v>
      </c>
      <c r="T2549" s="10">
        <f t="shared" si="237"/>
        <v>40973.523182870369</v>
      </c>
    </row>
    <row r="2550" spans="1:20" ht="43" x14ac:dyDescent="0.5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5">
        <f t="shared" si="234"/>
        <v>1.0185</v>
      </c>
      <c r="P2550" s="6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11">
        <f t="shared" si="236"/>
        <v>42642.935416666667</v>
      </c>
      <c r="T2550" s="10">
        <f t="shared" si="237"/>
        <v>42618.375428240746</v>
      </c>
    </row>
    <row r="2551" spans="1:20" ht="43" x14ac:dyDescent="0.5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11">
        <f t="shared" si="236"/>
        <v>41425.458333333336</v>
      </c>
      <c r="T2551" s="10">
        <f t="shared" si="237"/>
        <v>41390.507754629631</v>
      </c>
    </row>
    <row r="2552" spans="1:20" ht="57.35" x14ac:dyDescent="0.5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5">
        <f t="shared" si="234"/>
        <v>1.0084615384615385</v>
      </c>
      <c r="P2552" s="6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1">
        <f t="shared" si="236"/>
        <v>42284.915972222225</v>
      </c>
      <c r="T2552" s="10">
        <f t="shared" si="237"/>
        <v>42228.384328703702</v>
      </c>
    </row>
    <row r="2553" spans="1:20" ht="43" x14ac:dyDescent="0.5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11">
        <f t="shared" si="236"/>
        <v>40989.616666666669</v>
      </c>
      <c r="T2553" s="10">
        <f t="shared" si="237"/>
        <v>40961.002141203702</v>
      </c>
    </row>
    <row r="2554" spans="1:20" ht="43" x14ac:dyDescent="0.5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5">
        <f t="shared" si="234"/>
        <v>1.0649999999999999</v>
      </c>
      <c r="P2554" s="6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1">
        <f t="shared" si="236"/>
        <v>42799.559965277775</v>
      </c>
      <c r="T2554" s="10">
        <f t="shared" si="237"/>
        <v>42769.559965277775</v>
      </c>
    </row>
    <row r="2555" spans="1:20" ht="43" x14ac:dyDescent="0.5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11">
        <f t="shared" si="236"/>
        <v>41172.949155092596</v>
      </c>
      <c r="T2555" s="10">
        <f t="shared" si="237"/>
        <v>41112.949155092596</v>
      </c>
    </row>
    <row r="2556" spans="1:20" ht="43" x14ac:dyDescent="0.5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5">
        <f t="shared" si="234"/>
        <v>1.228</v>
      </c>
      <c r="P2556" s="6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11">
        <f t="shared" si="236"/>
        <v>42155.915972222225</v>
      </c>
      <c r="T2556" s="10">
        <f t="shared" si="237"/>
        <v>42124.828275462962</v>
      </c>
    </row>
    <row r="2557" spans="1:20" ht="43" x14ac:dyDescent="0.5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11">
        <f t="shared" si="236"/>
        <v>41057.405011574076</v>
      </c>
      <c r="T2557" s="10">
        <f t="shared" si="237"/>
        <v>41026.405011574076</v>
      </c>
    </row>
    <row r="2558" spans="1:20" ht="43" x14ac:dyDescent="0.5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11">
        <f t="shared" si="236"/>
        <v>41267.741400462961</v>
      </c>
      <c r="T2558" s="10">
        <f t="shared" si="237"/>
        <v>41222.741400462961</v>
      </c>
    </row>
    <row r="2559" spans="1:20" ht="28.7" x14ac:dyDescent="0.5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11">
        <f t="shared" si="236"/>
        <v>41774.495208333334</v>
      </c>
      <c r="T2559" s="10">
        <f t="shared" si="237"/>
        <v>41744.495208333334</v>
      </c>
    </row>
    <row r="2560" spans="1:20" ht="28.7" x14ac:dyDescent="0.5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5">
        <f t="shared" si="234"/>
        <v>1.0888</v>
      </c>
      <c r="P2560" s="6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11">
        <f t="shared" si="236"/>
        <v>42125.332638888889</v>
      </c>
      <c r="T2560" s="10">
        <f t="shared" si="237"/>
        <v>42093.610023148154</v>
      </c>
    </row>
    <row r="2561" spans="1:20" ht="43" x14ac:dyDescent="0.5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5">
        <f t="shared" si="234"/>
        <v>1.1125</v>
      </c>
      <c r="P2561" s="6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1">
        <f t="shared" si="236"/>
        <v>40862.567361111112</v>
      </c>
      <c r="T2561" s="10">
        <f t="shared" si="237"/>
        <v>40829.623657407406</v>
      </c>
    </row>
    <row r="2562" spans="1:20" ht="43" x14ac:dyDescent="0.5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5">
        <f t="shared" ref="O2562:O2625" si="240">E2562/D2562</f>
        <v>1.0009999999999999</v>
      </c>
      <c r="P2562" s="6">
        <f t="shared" ref="P2562:P2625" si="241">E2562/L2562</f>
        <v>143</v>
      </c>
      <c r="Q2562" t="str">
        <f t="shared" si="238"/>
        <v>music</v>
      </c>
      <c r="R2562" t="str">
        <f t="shared" si="239"/>
        <v>classical music</v>
      </c>
      <c r="S2562" s="11">
        <f t="shared" ref="S2562:S2625" si="242">(((I2562/60)/60)/24)+DATE(1970,1,1)+(-6/24)</f>
        <v>42069.701087962967</v>
      </c>
      <c r="T2562" s="10">
        <f t="shared" ref="T2562:T2625" si="243">(((J2562/60)/60)/24)+DATE(1970,1,1)+(-6/24)</f>
        <v>42039.701087962967</v>
      </c>
    </row>
    <row r="2563" spans="1:20" ht="43" x14ac:dyDescent="0.5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5">
        <f t="shared" si="240"/>
        <v>0</v>
      </c>
      <c r="P2563" s="6" t="e">
        <f t="shared" si="241"/>
        <v>#DIV/0!</v>
      </c>
      <c r="Q2563" t="str">
        <f t="shared" ref="Q2563:Q2626" si="244">LEFT(N2563,FIND("/",N2563)-1)</f>
        <v>food</v>
      </c>
      <c r="R2563" t="str">
        <f t="shared" ref="R2563:R2626" si="245">RIGHT(N2563, LEN(N2563)-FIND("/", N2563))</f>
        <v>food trucks</v>
      </c>
      <c r="S2563" s="11">
        <f t="shared" si="242"/>
        <v>42290.278807870374</v>
      </c>
      <c r="T2563" s="10">
        <f t="shared" si="243"/>
        <v>42260.278807870374</v>
      </c>
    </row>
    <row r="2564" spans="1:20" ht="57.35" x14ac:dyDescent="0.5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240"/>
        <v>7.4999999999999997E-3</v>
      </c>
      <c r="P2564" s="6">
        <f t="shared" si="241"/>
        <v>25</v>
      </c>
      <c r="Q2564" t="str">
        <f t="shared" si="244"/>
        <v>food</v>
      </c>
      <c r="R2564" t="str">
        <f t="shared" si="245"/>
        <v>food trucks</v>
      </c>
      <c r="S2564" s="11">
        <f t="shared" si="242"/>
        <v>42654.274756944447</v>
      </c>
      <c r="T2564" s="10">
        <f t="shared" si="243"/>
        <v>42594.274756944447</v>
      </c>
    </row>
    <row r="2565" spans="1:20" ht="28.7" x14ac:dyDescent="0.5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5">
        <f t="shared" si="240"/>
        <v>0</v>
      </c>
      <c r="P2565" s="6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11">
        <f t="shared" si="242"/>
        <v>42214.889479166668</v>
      </c>
      <c r="T2565" s="10">
        <f t="shared" si="243"/>
        <v>42154.889479166668</v>
      </c>
    </row>
    <row r="2566" spans="1:20" ht="43" x14ac:dyDescent="0.5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5">
        <f t="shared" si="240"/>
        <v>0</v>
      </c>
      <c r="P2566" s="6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11">
        <f t="shared" si="242"/>
        <v>41851.790497685186</v>
      </c>
      <c r="T2566" s="10">
        <f t="shared" si="243"/>
        <v>41821.790497685186</v>
      </c>
    </row>
    <row r="2567" spans="1:20" ht="43" x14ac:dyDescent="0.5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5">
        <f t="shared" si="240"/>
        <v>0.01</v>
      </c>
      <c r="P2567" s="6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1">
        <f t="shared" si="242"/>
        <v>42499.618055555555</v>
      </c>
      <c r="T2567" s="10">
        <f t="shared" si="243"/>
        <v>42440.400335648148</v>
      </c>
    </row>
    <row r="2568" spans="1:20" ht="43" x14ac:dyDescent="0.5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5">
        <f t="shared" si="240"/>
        <v>0</v>
      </c>
      <c r="P2568" s="6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11">
        <f t="shared" si="242"/>
        <v>41872.730879629627</v>
      </c>
      <c r="T2568" s="10">
        <f t="shared" si="243"/>
        <v>41842.730879629627</v>
      </c>
    </row>
    <row r="2569" spans="1:20" ht="43" x14ac:dyDescent="0.5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5">
        <f t="shared" si="240"/>
        <v>2.6666666666666666E-3</v>
      </c>
      <c r="P2569" s="6">
        <f t="shared" si="241"/>
        <v>60</v>
      </c>
      <c r="Q2569" t="str">
        <f t="shared" si="244"/>
        <v>food</v>
      </c>
      <c r="R2569" t="str">
        <f t="shared" si="245"/>
        <v>food trucks</v>
      </c>
      <c r="S2569" s="11">
        <f t="shared" si="242"/>
        <v>42117.628912037035</v>
      </c>
      <c r="T2569" s="10">
        <f t="shared" si="243"/>
        <v>42087.628912037035</v>
      </c>
    </row>
    <row r="2570" spans="1:20" ht="43" x14ac:dyDescent="0.5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5">
        <f t="shared" si="240"/>
        <v>5.0000000000000001E-3</v>
      </c>
      <c r="P2570" s="6">
        <f t="shared" si="241"/>
        <v>50</v>
      </c>
      <c r="Q2570" t="str">
        <f t="shared" si="244"/>
        <v>food</v>
      </c>
      <c r="R2570" t="str">
        <f t="shared" si="245"/>
        <v>food trucks</v>
      </c>
      <c r="S2570" s="11">
        <f t="shared" si="242"/>
        <v>42614.416597222225</v>
      </c>
      <c r="T2570" s="10">
        <f t="shared" si="243"/>
        <v>42584.416597222225</v>
      </c>
    </row>
    <row r="2571" spans="1:20" ht="43" x14ac:dyDescent="0.5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5">
        <f t="shared" si="240"/>
        <v>2.2307692307692306E-2</v>
      </c>
      <c r="P2571" s="6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1">
        <f t="shared" si="242"/>
        <v>42263.855462962965</v>
      </c>
      <c r="T2571" s="10">
        <f t="shared" si="243"/>
        <v>42233.855462962965</v>
      </c>
    </row>
    <row r="2572" spans="1:20" ht="43" x14ac:dyDescent="0.5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5">
        <f t="shared" si="240"/>
        <v>8.4285714285714294E-3</v>
      </c>
      <c r="P2572" s="6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1">
        <f t="shared" si="242"/>
        <v>42774.653182870374</v>
      </c>
      <c r="T2572" s="10">
        <f t="shared" si="243"/>
        <v>42744.653182870374</v>
      </c>
    </row>
    <row r="2573" spans="1:20" ht="43" x14ac:dyDescent="0.5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5">
        <f t="shared" si="240"/>
        <v>2.5000000000000001E-3</v>
      </c>
      <c r="P2573" s="6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1">
        <f t="shared" si="242"/>
        <v>42509.091678240744</v>
      </c>
      <c r="T2573" s="10">
        <f t="shared" si="243"/>
        <v>42449.091678240744</v>
      </c>
    </row>
    <row r="2574" spans="1:20" ht="43" x14ac:dyDescent="0.5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5">
        <f t="shared" si="240"/>
        <v>0</v>
      </c>
      <c r="P2574" s="6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11">
        <f t="shared" si="242"/>
        <v>42106.869409722218</v>
      </c>
      <c r="T2574" s="10">
        <f t="shared" si="243"/>
        <v>42076.869409722218</v>
      </c>
    </row>
    <row r="2575" spans="1:20" ht="43" x14ac:dyDescent="0.5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5">
        <f t="shared" si="240"/>
        <v>0</v>
      </c>
      <c r="P2575" s="6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11">
        <f t="shared" si="242"/>
        <v>41874.342002314814</v>
      </c>
      <c r="T2575" s="10">
        <f t="shared" si="243"/>
        <v>41829.342002314814</v>
      </c>
    </row>
    <row r="2576" spans="1:20" ht="43" x14ac:dyDescent="0.5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5">
        <f t="shared" si="240"/>
        <v>0</v>
      </c>
      <c r="P2576" s="6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11">
        <f t="shared" si="242"/>
        <v>42508.575752314813</v>
      </c>
      <c r="T2576" s="10">
        <f t="shared" si="243"/>
        <v>42487.575752314813</v>
      </c>
    </row>
    <row r="2577" spans="1:20" ht="43" x14ac:dyDescent="0.5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5">
        <f t="shared" si="240"/>
        <v>0</v>
      </c>
      <c r="P2577" s="6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11">
        <f t="shared" si="242"/>
        <v>42015.858726851846</v>
      </c>
      <c r="T2577" s="10">
        <f t="shared" si="243"/>
        <v>41985.858726851846</v>
      </c>
    </row>
    <row r="2578" spans="1:20" ht="28.7" x14ac:dyDescent="0.5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5">
        <f t="shared" si="240"/>
        <v>0</v>
      </c>
      <c r="P2578" s="6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11">
        <f t="shared" si="242"/>
        <v>42104.718136574069</v>
      </c>
      <c r="T2578" s="10">
        <f t="shared" si="243"/>
        <v>42059.75980324074</v>
      </c>
    </row>
    <row r="2579" spans="1:20" ht="43" x14ac:dyDescent="0.5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5">
        <f t="shared" si="240"/>
        <v>0</v>
      </c>
      <c r="P2579" s="6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11">
        <f t="shared" si="242"/>
        <v>41855.570567129631</v>
      </c>
      <c r="T2579" s="10">
        <f t="shared" si="243"/>
        <v>41830.570567129631</v>
      </c>
    </row>
    <row r="2580" spans="1:20" ht="43" x14ac:dyDescent="0.5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5">
        <f t="shared" si="240"/>
        <v>0</v>
      </c>
      <c r="P2580" s="6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11">
        <f t="shared" si="242"/>
        <v>42286.458333333328</v>
      </c>
      <c r="T2580" s="10">
        <f t="shared" si="243"/>
        <v>42237.772905092599</v>
      </c>
    </row>
    <row r="2581" spans="1:20" ht="43" x14ac:dyDescent="0.5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11">
        <f t="shared" si="242"/>
        <v>41897.579895833333</v>
      </c>
      <c r="T2581" s="10">
        <f t="shared" si="243"/>
        <v>41837.579895833333</v>
      </c>
    </row>
    <row r="2582" spans="1:20" ht="43" x14ac:dyDescent="0.5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5">
        <f t="shared" si="240"/>
        <v>6.0000000000000001E-3</v>
      </c>
      <c r="P2582" s="6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1">
        <f t="shared" si="242"/>
        <v>42139.875</v>
      </c>
      <c r="T2582" s="10">
        <f t="shared" si="243"/>
        <v>42110.076423611114</v>
      </c>
    </row>
    <row r="2583" spans="1:20" ht="43" x14ac:dyDescent="0.5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5">
        <f t="shared" si="240"/>
        <v>0.106</v>
      </c>
      <c r="P2583" s="6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11">
        <f t="shared" si="242"/>
        <v>42324.420115740737</v>
      </c>
      <c r="T2583" s="10">
        <f t="shared" si="243"/>
        <v>42294.378449074073</v>
      </c>
    </row>
    <row r="2584" spans="1:20" ht="28.7" x14ac:dyDescent="0.5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5">
        <f t="shared" si="240"/>
        <v>1.1111111111111112E-5</v>
      </c>
      <c r="P2584" s="6">
        <f t="shared" si="241"/>
        <v>1</v>
      </c>
      <c r="Q2584" t="str">
        <f t="shared" si="244"/>
        <v>food</v>
      </c>
      <c r="R2584" t="str">
        <f t="shared" si="245"/>
        <v>food trucks</v>
      </c>
      <c r="S2584" s="11">
        <f t="shared" si="242"/>
        <v>42672.738819444443</v>
      </c>
      <c r="T2584" s="10">
        <f t="shared" si="243"/>
        <v>42642.738819444443</v>
      </c>
    </row>
    <row r="2585" spans="1:20" ht="43" x14ac:dyDescent="0.5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5">
        <f t="shared" si="240"/>
        <v>5.0000000000000001E-3</v>
      </c>
      <c r="P2585" s="6">
        <f t="shared" si="241"/>
        <v>1</v>
      </c>
      <c r="Q2585" t="str">
        <f t="shared" si="244"/>
        <v>food</v>
      </c>
      <c r="R2585" t="str">
        <f t="shared" si="245"/>
        <v>food trucks</v>
      </c>
      <c r="S2585" s="11">
        <f t="shared" si="242"/>
        <v>42079.477777777778</v>
      </c>
      <c r="T2585" s="10">
        <f t="shared" si="243"/>
        <v>42019.51944444445</v>
      </c>
    </row>
    <row r="2586" spans="1:20" ht="28.7" x14ac:dyDescent="0.5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5">
        <f t="shared" si="240"/>
        <v>0</v>
      </c>
      <c r="P2586" s="6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11">
        <f t="shared" si="242"/>
        <v>42169.923252314817</v>
      </c>
      <c r="T2586" s="10">
        <f t="shared" si="243"/>
        <v>42139.923252314817</v>
      </c>
    </row>
    <row r="2587" spans="1:20" ht="43" x14ac:dyDescent="0.5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5">
        <f t="shared" si="240"/>
        <v>1.6666666666666668E-3</v>
      </c>
      <c r="P2587" s="6">
        <f t="shared" si="241"/>
        <v>50</v>
      </c>
      <c r="Q2587" t="str">
        <f t="shared" si="244"/>
        <v>food</v>
      </c>
      <c r="R2587" t="str">
        <f t="shared" si="245"/>
        <v>food trucks</v>
      </c>
      <c r="S2587" s="11">
        <f t="shared" si="242"/>
        <v>41825.713333333333</v>
      </c>
      <c r="T2587" s="10">
        <f t="shared" si="243"/>
        <v>41795.713333333333</v>
      </c>
    </row>
    <row r="2588" spans="1:20" ht="28.7" x14ac:dyDescent="0.5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5">
        <f t="shared" si="240"/>
        <v>1.6666666666666668E-3</v>
      </c>
      <c r="P2588" s="6">
        <f t="shared" si="241"/>
        <v>5</v>
      </c>
      <c r="Q2588" t="str">
        <f t="shared" si="244"/>
        <v>food</v>
      </c>
      <c r="R2588" t="str">
        <f t="shared" si="245"/>
        <v>food trucks</v>
      </c>
      <c r="S2588" s="11">
        <f t="shared" si="242"/>
        <v>42363.080277777779</v>
      </c>
      <c r="T2588" s="10">
        <f t="shared" si="243"/>
        <v>42333.080277777779</v>
      </c>
    </row>
    <row r="2589" spans="1:20" ht="43" x14ac:dyDescent="0.5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11">
        <f t="shared" si="242"/>
        <v>42368.425381944442</v>
      </c>
      <c r="T2589" s="10">
        <f t="shared" si="243"/>
        <v>42338.425381944442</v>
      </c>
    </row>
    <row r="2590" spans="1:20" ht="43" x14ac:dyDescent="0.5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5">
        <f t="shared" si="240"/>
        <v>3.8833333333333331E-2</v>
      </c>
      <c r="P2590" s="6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11">
        <f t="shared" si="242"/>
        <v>42094.301388888889</v>
      </c>
      <c r="T2590" s="10">
        <f t="shared" si="243"/>
        <v>42042.426226851851</v>
      </c>
    </row>
    <row r="2591" spans="1:20" ht="43" x14ac:dyDescent="0.5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5">
        <f t="shared" si="240"/>
        <v>1E-4</v>
      </c>
      <c r="P2591" s="6">
        <f t="shared" si="241"/>
        <v>5</v>
      </c>
      <c r="Q2591" t="str">
        <f t="shared" si="244"/>
        <v>food</v>
      </c>
      <c r="R2591" t="str">
        <f t="shared" si="245"/>
        <v>food trucks</v>
      </c>
      <c r="S2591" s="11">
        <f t="shared" si="242"/>
        <v>42452.244525462964</v>
      </c>
      <c r="T2591" s="10">
        <f t="shared" si="243"/>
        <v>42422.286192129628</v>
      </c>
    </row>
    <row r="2592" spans="1:20" ht="43" x14ac:dyDescent="0.5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5">
        <f t="shared" si="240"/>
        <v>0</v>
      </c>
      <c r="P2592" s="6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11">
        <f t="shared" si="242"/>
        <v>42395.339085648149</v>
      </c>
      <c r="T2592" s="10">
        <f t="shared" si="243"/>
        <v>42388.339085648149</v>
      </c>
    </row>
    <row r="2593" spans="1:20" ht="43" x14ac:dyDescent="0.5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5">
        <f t="shared" si="240"/>
        <v>1.7333333333333333E-2</v>
      </c>
      <c r="P2593" s="6">
        <f t="shared" si="241"/>
        <v>13</v>
      </c>
      <c r="Q2593" t="str">
        <f t="shared" si="244"/>
        <v>food</v>
      </c>
      <c r="R2593" t="str">
        <f t="shared" si="245"/>
        <v>food trucks</v>
      </c>
      <c r="S2593" s="11">
        <f t="shared" si="242"/>
        <v>42442.614861111113</v>
      </c>
      <c r="T2593" s="10">
        <f t="shared" si="243"/>
        <v>42382.656527777777</v>
      </c>
    </row>
    <row r="2594" spans="1:20" ht="43" x14ac:dyDescent="0.5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5">
        <f t="shared" si="240"/>
        <v>1.6666666666666668E-3</v>
      </c>
      <c r="P2594" s="6">
        <f t="shared" si="241"/>
        <v>50</v>
      </c>
      <c r="Q2594" t="str">
        <f t="shared" si="244"/>
        <v>food</v>
      </c>
      <c r="R2594" t="str">
        <f t="shared" si="245"/>
        <v>food trucks</v>
      </c>
      <c r="S2594" s="11">
        <f t="shared" si="242"/>
        <v>41917.551168981481</v>
      </c>
      <c r="T2594" s="10">
        <f t="shared" si="243"/>
        <v>41887.551168981481</v>
      </c>
    </row>
    <row r="2595" spans="1:20" ht="43" x14ac:dyDescent="0.5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5">
        <f t="shared" si="240"/>
        <v>0</v>
      </c>
      <c r="P2595" s="6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11">
        <f t="shared" si="242"/>
        <v>42119.59520833334</v>
      </c>
      <c r="T2595" s="10">
        <f t="shared" si="243"/>
        <v>42089.59520833334</v>
      </c>
    </row>
    <row r="2596" spans="1:20" ht="43" x14ac:dyDescent="0.5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5">
        <f t="shared" si="240"/>
        <v>1.2500000000000001E-5</v>
      </c>
      <c r="P2596" s="6">
        <f t="shared" si="241"/>
        <v>1</v>
      </c>
      <c r="Q2596" t="str">
        <f t="shared" si="244"/>
        <v>food</v>
      </c>
      <c r="R2596" t="str">
        <f t="shared" si="245"/>
        <v>food trucks</v>
      </c>
      <c r="S2596" s="11">
        <f t="shared" si="242"/>
        <v>41858.717916666668</v>
      </c>
      <c r="T2596" s="10">
        <f t="shared" si="243"/>
        <v>41828.717916666668</v>
      </c>
    </row>
    <row r="2597" spans="1:20" ht="28.7" x14ac:dyDescent="0.5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11">
        <f t="shared" si="242"/>
        <v>42789.994212962964</v>
      </c>
      <c r="T2597" s="10">
        <f t="shared" si="243"/>
        <v>42759.994212962964</v>
      </c>
    </row>
    <row r="2598" spans="1:20" ht="43" x14ac:dyDescent="0.5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11">
        <f t="shared" si="242"/>
        <v>41858.414456018516</v>
      </c>
      <c r="T2598" s="10">
        <f t="shared" si="243"/>
        <v>41828.414456018516</v>
      </c>
    </row>
    <row r="2599" spans="1:20" ht="43" x14ac:dyDescent="0.5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11">
        <f t="shared" si="242"/>
        <v>42540.091631944444</v>
      </c>
      <c r="T2599" s="10">
        <f t="shared" si="243"/>
        <v>42510.091631944444</v>
      </c>
    </row>
    <row r="2600" spans="1:20" ht="43" x14ac:dyDescent="0.5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5">
        <f t="shared" si="240"/>
        <v>0.39</v>
      </c>
      <c r="P2600" s="6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11">
        <f t="shared" si="242"/>
        <v>42270.590289351851</v>
      </c>
      <c r="T2600" s="10">
        <f t="shared" si="243"/>
        <v>42240.590289351851</v>
      </c>
    </row>
    <row r="2601" spans="1:20" ht="28.7" x14ac:dyDescent="0.5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5">
        <f t="shared" si="240"/>
        <v>9.9546510341776348E-3</v>
      </c>
      <c r="P2601" s="6">
        <f t="shared" si="241"/>
        <v>18</v>
      </c>
      <c r="Q2601" t="str">
        <f t="shared" si="244"/>
        <v>food</v>
      </c>
      <c r="R2601" t="str">
        <f t="shared" si="245"/>
        <v>food trucks</v>
      </c>
      <c r="S2601" s="11">
        <f t="shared" si="242"/>
        <v>41854.504016203704</v>
      </c>
      <c r="T2601" s="10">
        <f t="shared" si="243"/>
        <v>41809.504016203704</v>
      </c>
    </row>
    <row r="2602" spans="1:20" ht="28.7" x14ac:dyDescent="0.5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11">
        <f t="shared" si="242"/>
        <v>42454.608796296292</v>
      </c>
      <c r="T2602" s="10">
        <f t="shared" si="243"/>
        <v>42394.650462962964</v>
      </c>
    </row>
    <row r="2603" spans="1:20" ht="43" x14ac:dyDescent="0.5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11">
        <f t="shared" si="242"/>
        <v>41164.915972222225</v>
      </c>
      <c r="T2603" s="10">
        <f t="shared" si="243"/>
        <v>41150.652187499996</v>
      </c>
    </row>
    <row r="2604" spans="1:20" ht="43" x14ac:dyDescent="0.5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11">
        <f t="shared" si="242"/>
        <v>41955.638888888891</v>
      </c>
      <c r="T2604" s="10">
        <f t="shared" si="243"/>
        <v>41915.497314814813</v>
      </c>
    </row>
    <row r="2605" spans="1:20" ht="28.7" x14ac:dyDescent="0.5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1">
        <f t="shared" si="242"/>
        <v>41631.662662037037</v>
      </c>
      <c r="T2605" s="10">
        <f t="shared" si="243"/>
        <v>41617.662662037037</v>
      </c>
    </row>
    <row r="2606" spans="1:20" ht="43" x14ac:dyDescent="0.5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11">
        <f t="shared" si="242"/>
        <v>41027.801192129627</v>
      </c>
      <c r="T2606" s="10">
        <f t="shared" si="243"/>
        <v>40997.801192129627</v>
      </c>
    </row>
    <row r="2607" spans="1:20" ht="43" x14ac:dyDescent="0.5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11">
        <f t="shared" si="242"/>
        <v>42538.291550925926</v>
      </c>
      <c r="T2607" s="10">
        <f t="shared" si="243"/>
        <v>42508.291550925926</v>
      </c>
    </row>
    <row r="2608" spans="1:20" ht="57.35" x14ac:dyDescent="0.5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11">
        <f t="shared" si="242"/>
        <v>41758.462754629632</v>
      </c>
      <c r="T2608" s="10">
        <f t="shared" si="243"/>
        <v>41726.462754629632</v>
      </c>
    </row>
    <row r="2609" spans="1:20" ht="43" x14ac:dyDescent="0.5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5">
        <f t="shared" si="240"/>
        <v>4.077</v>
      </c>
      <c r="P2609" s="6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11">
        <f t="shared" si="242"/>
        <v>42227.833333333328</v>
      </c>
      <c r="T2609" s="10">
        <f t="shared" si="243"/>
        <v>42184.624675925923</v>
      </c>
    </row>
    <row r="2610" spans="1:20" ht="43" x14ac:dyDescent="0.5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5">
        <f t="shared" si="240"/>
        <v>2.2392500000000002</v>
      </c>
      <c r="P2610" s="6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11">
        <f t="shared" si="242"/>
        <v>42808.75</v>
      </c>
      <c r="T2610" s="10">
        <f t="shared" si="243"/>
        <v>42767.551712962959</v>
      </c>
    </row>
    <row r="2611" spans="1:20" ht="43" x14ac:dyDescent="0.5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5">
        <f t="shared" si="240"/>
        <v>3.038011142857143</v>
      </c>
      <c r="P2611" s="6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11">
        <f t="shared" si="242"/>
        <v>41104.987858796296</v>
      </c>
      <c r="T2611" s="10">
        <f t="shared" si="243"/>
        <v>41074.987858796296</v>
      </c>
    </row>
    <row r="2612" spans="1:20" ht="28.7" x14ac:dyDescent="0.5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11">
        <f t="shared" si="242"/>
        <v>42604.040972222225</v>
      </c>
      <c r="T2612" s="10">
        <f t="shared" si="243"/>
        <v>42564.631076388891</v>
      </c>
    </row>
    <row r="2613" spans="1:20" ht="43" x14ac:dyDescent="0.5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11">
        <f t="shared" si="242"/>
        <v>42737.707638888889</v>
      </c>
      <c r="T2613" s="10">
        <f t="shared" si="243"/>
        <v>42704.085810185185</v>
      </c>
    </row>
    <row r="2614" spans="1:20" ht="43" x14ac:dyDescent="0.5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11">
        <f t="shared" si="242"/>
        <v>42012.893171296295</v>
      </c>
      <c r="T2614" s="10">
        <f t="shared" si="243"/>
        <v>41981.893171296295</v>
      </c>
    </row>
    <row r="2615" spans="1:20" ht="43" x14ac:dyDescent="0.5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11">
        <f t="shared" si="242"/>
        <v>41173.56821759259</v>
      </c>
      <c r="T2615" s="10">
        <f t="shared" si="243"/>
        <v>41143.56821759259</v>
      </c>
    </row>
    <row r="2616" spans="1:20" ht="43" x14ac:dyDescent="0.5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5">
        <f t="shared" si="240"/>
        <v>1.02</v>
      </c>
      <c r="P2616" s="6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1">
        <f t="shared" si="242"/>
        <v>41758.958333333336</v>
      </c>
      <c r="T2616" s="10">
        <f t="shared" si="243"/>
        <v>41730.458472222221</v>
      </c>
    </row>
    <row r="2617" spans="1:20" ht="43" x14ac:dyDescent="0.5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11">
        <f t="shared" si="242"/>
        <v>42490.25</v>
      </c>
      <c r="T2617" s="10">
        <f t="shared" si="243"/>
        <v>42453.24726851852</v>
      </c>
    </row>
    <row r="2618" spans="1:20" ht="43" x14ac:dyDescent="0.5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5">
        <f t="shared" si="240"/>
        <v>1.14534</v>
      </c>
      <c r="P2618" s="6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11">
        <f t="shared" si="242"/>
        <v>42241.74454861111</v>
      </c>
      <c r="T2618" s="10">
        <f t="shared" si="243"/>
        <v>42211.74454861111</v>
      </c>
    </row>
    <row r="2619" spans="1:20" ht="43" x14ac:dyDescent="0.5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5">
        <f t="shared" si="240"/>
        <v>8.7759999999999998</v>
      </c>
      <c r="P2619" s="6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11">
        <f t="shared" si="242"/>
        <v>41932.624432870369</v>
      </c>
      <c r="T2619" s="10">
        <f t="shared" si="243"/>
        <v>41902.624432870369</v>
      </c>
    </row>
    <row r="2620" spans="1:20" ht="28.7" x14ac:dyDescent="0.5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5">
        <f t="shared" si="240"/>
        <v>1.0538666666666667</v>
      </c>
      <c r="P2620" s="6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11">
        <f t="shared" si="242"/>
        <v>42339.584039351852</v>
      </c>
      <c r="T2620" s="10">
        <f t="shared" si="243"/>
        <v>42279.542372685188</v>
      </c>
    </row>
    <row r="2621" spans="1:20" ht="43" x14ac:dyDescent="0.5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11">
        <f t="shared" si="242"/>
        <v>42300.208333333328</v>
      </c>
      <c r="T2621" s="10">
        <f t="shared" si="243"/>
        <v>42273.634305555555</v>
      </c>
    </row>
    <row r="2622" spans="1:20" ht="43" x14ac:dyDescent="0.5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5">
        <f t="shared" si="240"/>
        <v>1.436523076923077</v>
      </c>
      <c r="P2622" s="6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11">
        <f t="shared" si="242"/>
        <v>42287.791666666672</v>
      </c>
      <c r="T2622" s="10">
        <f t="shared" si="243"/>
        <v>42250.91715277778</v>
      </c>
    </row>
    <row r="2623" spans="1:20" ht="43" x14ac:dyDescent="0.5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11">
        <f t="shared" si="242"/>
        <v>42145.49754629629</v>
      </c>
      <c r="T2623" s="10">
        <f t="shared" si="243"/>
        <v>42115.49754629629</v>
      </c>
    </row>
    <row r="2624" spans="1:20" ht="43" x14ac:dyDescent="0.5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11">
        <f t="shared" si="242"/>
        <v>42734.49324074074</v>
      </c>
      <c r="T2624" s="10">
        <f t="shared" si="243"/>
        <v>42689.49324074074</v>
      </c>
    </row>
    <row r="2625" spans="1:20" ht="43" x14ac:dyDescent="0.5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11">
        <f t="shared" si="242"/>
        <v>42706.006550925929</v>
      </c>
      <c r="T2625" s="10">
        <f t="shared" si="243"/>
        <v>42692.006550925929</v>
      </c>
    </row>
    <row r="2626" spans="1:20" ht="43" x14ac:dyDescent="0.5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5">
        <f t="shared" ref="O2626:O2689" si="246">E2626/D2626</f>
        <v>13.794206249999998</v>
      </c>
      <c r="P2626" s="6">
        <f t="shared" ref="P2626:P2689" si="247">E2626/L2626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11">
        <f t="shared" ref="S2626:S2689" si="248">(((I2626/60)/60)/24)+DATE(1970,1,1)+(-6/24)</f>
        <v>41165.17155092593</v>
      </c>
      <c r="T2626" s="10">
        <f t="shared" ref="T2626:T2689" si="249">(((J2626/60)/60)/24)+DATE(1970,1,1)+(-6/24)</f>
        <v>41144.17155092593</v>
      </c>
    </row>
    <row r="2627" spans="1:20" ht="43" x14ac:dyDescent="0.5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5">
        <f t="shared" si="246"/>
        <v>9.56</v>
      </c>
      <c r="P2627" s="6">
        <f t="shared" si="247"/>
        <v>27.576923076923077</v>
      </c>
      <c r="Q2627" t="str">
        <f t="shared" ref="Q2627:Q2690" si="250">LEFT(N2627,FIND("/",N2627)-1)</f>
        <v>technology</v>
      </c>
      <c r="R2627" t="str">
        <f t="shared" ref="R2627:R2690" si="251">RIGHT(N2627, LEN(N2627)-FIND("/", N2627))</f>
        <v>space exploration</v>
      </c>
      <c r="S2627" s="11">
        <f t="shared" si="248"/>
        <v>42683.601944444439</v>
      </c>
      <c r="T2627" s="10">
        <f t="shared" si="249"/>
        <v>42658.560277777782</v>
      </c>
    </row>
    <row r="2628" spans="1:20" ht="43" x14ac:dyDescent="0.5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5">
        <f t="shared" si="246"/>
        <v>1.1200000000000001</v>
      </c>
      <c r="P2628" s="6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11">
        <f t="shared" si="248"/>
        <v>42158.378113425926</v>
      </c>
      <c r="T2628" s="10">
        <f t="shared" si="249"/>
        <v>42128.378113425926</v>
      </c>
    </row>
    <row r="2629" spans="1:20" ht="43" x14ac:dyDescent="0.5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5">
        <f t="shared" si="246"/>
        <v>6.4666666666666668</v>
      </c>
      <c r="P2629" s="6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11">
        <f t="shared" si="248"/>
        <v>42334.621076388896</v>
      </c>
      <c r="T2629" s="10">
        <f t="shared" si="249"/>
        <v>42304.579409722224</v>
      </c>
    </row>
    <row r="2630" spans="1:20" ht="28.7" x14ac:dyDescent="0.5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5">
        <f t="shared" si="246"/>
        <v>1.1036948748510131</v>
      </c>
      <c r="P2630" s="6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11">
        <f t="shared" si="248"/>
        <v>41973.716053240743</v>
      </c>
      <c r="T2630" s="10">
        <f t="shared" si="249"/>
        <v>41953.716053240743</v>
      </c>
    </row>
    <row r="2631" spans="1:20" ht="28.7" x14ac:dyDescent="0.5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5">
        <f t="shared" si="246"/>
        <v>1.2774000000000001</v>
      </c>
      <c r="P2631" s="6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1">
        <f t="shared" si="248"/>
        <v>42138.288449074069</v>
      </c>
      <c r="T2631" s="10">
        <f t="shared" si="249"/>
        <v>42108.288449074069</v>
      </c>
    </row>
    <row r="2632" spans="1:20" ht="43" x14ac:dyDescent="0.5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5">
        <f t="shared" si="246"/>
        <v>1.579</v>
      </c>
      <c r="P2632" s="6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11">
        <f t="shared" si="248"/>
        <v>42551.166666666672</v>
      </c>
      <c r="T2632" s="10">
        <f t="shared" si="249"/>
        <v>42523.855462962965</v>
      </c>
    </row>
    <row r="2633" spans="1:20" ht="43" x14ac:dyDescent="0.5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5">
        <f t="shared" si="246"/>
        <v>1.1466525000000001</v>
      </c>
      <c r="P2633" s="6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11">
        <f t="shared" si="248"/>
        <v>42245.919293981482</v>
      </c>
      <c r="T2633" s="10">
        <f t="shared" si="249"/>
        <v>42217.919293981482</v>
      </c>
    </row>
    <row r="2634" spans="1:20" ht="43" x14ac:dyDescent="0.5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5">
        <f t="shared" si="246"/>
        <v>1.3700934579439252</v>
      </c>
      <c r="P2634" s="6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11">
        <f t="shared" si="248"/>
        <v>42518.811793981484</v>
      </c>
      <c r="T2634" s="10">
        <f t="shared" si="249"/>
        <v>42493.811793981484</v>
      </c>
    </row>
    <row r="2635" spans="1:20" ht="43" x14ac:dyDescent="0.5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5">
        <f t="shared" si="246"/>
        <v>3.5461999999999998</v>
      </c>
      <c r="P2635" s="6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11">
        <f t="shared" si="248"/>
        <v>41697.708333333336</v>
      </c>
      <c r="T2635" s="10">
        <f t="shared" si="249"/>
        <v>41667.573287037041</v>
      </c>
    </row>
    <row r="2636" spans="1:20" ht="43" x14ac:dyDescent="0.5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5">
        <f t="shared" si="246"/>
        <v>1.0602150537634409</v>
      </c>
      <c r="P2636" s="6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1">
        <f t="shared" si="248"/>
        <v>42642.406493055561</v>
      </c>
      <c r="T2636" s="10">
        <f t="shared" si="249"/>
        <v>42612.406493055561</v>
      </c>
    </row>
    <row r="2637" spans="1:20" ht="43" x14ac:dyDescent="0.5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5">
        <f t="shared" si="246"/>
        <v>1</v>
      </c>
      <c r="P2637" s="6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11">
        <f t="shared" si="248"/>
        <v>42072.659270833334</v>
      </c>
      <c r="T2637" s="10">
        <f t="shared" si="249"/>
        <v>42037.700937500005</v>
      </c>
    </row>
    <row r="2638" spans="1:20" ht="43" x14ac:dyDescent="0.5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5">
        <f t="shared" si="246"/>
        <v>1.873</v>
      </c>
      <c r="P2638" s="6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1">
        <f t="shared" si="248"/>
        <v>42658.791666666672</v>
      </c>
      <c r="T2638" s="10">
        <f t="shared" si="249"/>
        <v>42636.364745370374</v>
      </c>
    </row>
    <row r="2639" spans="1:20" ht="28.7" x14ac:dyDescent="0.5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5">
        <f t="shared" si="246"/>
        <v>1.6619999999999999</v>
      </c>
      <c r="P2639" s="6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11">
        <f t="shared" si="248"/>
        <v>42655.299479166672</v>
      </c>
      <c r="T2639" s="10">
        <f t="shared" si="249"/>
        <v>42639.299479166672</v>
      </c>
    </row>
    <row r="2640" spans="1:20" ht="43" x14ac:dyDescent="0.5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5">
        <f t="shared" si="246"/>
        <v>1.0172910662824208</v>
      </c>
      <c r="P2640" s="6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11">
        <f t="shared" si="248"/>
        <v>42019.663136574076</v>
      </c>
      <c r="T2640" s="10">
        <f t="shared" si="249"/>
        <v>41989.663136574076</v>
      </c>
    </row>
    <row r="2641" spans="1:20" ht="43" x14ac:dyDescent="0.5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5">
        <f t="shared" si="246"/>
        <v>1.64</v>
      </c>
      <c r="P2641" s="6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11">
        <f t="shared" si="248"/>
        <v>42054.61513888889</v>
      </c>
      <c r="T2641" s="10">
        <f t="shared" si="249"/>
        <v>42024.61513888889</v>
      </c>
    </row>
    <row r="2642" spans="1:20" ht="57.35" x14ac:dyDescent="0.5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5">
        <f t="shared" si="246"/>
        <v>1.0566666666666666</v>
      </c>
      <c r="P2642" s="6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11">
        <f t="shared" si="248"/>
        <v>42162.910578703704</v>
      </c>
      <c r="T2642" s="10">
        <f t="shared" si="249"/>
        <v>42102.910578703704</v>
      </c>
    </row>
    <row r="2643" spans="1:20" ht="28.7" x14ac:dyDescent="0.5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5">
        <f t="shared" si="246"/>
        <v>0.01</v>
      </c>
      <c r="P2643" s="6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1">
        <f t="shared" si="248"/>
        <v>41897.589583333334</v>
      </c>
      <c r="T2643" s="10">
        <f t="shared" si="249"/>
        <v>41880.577118055553</v>
      </c>
    </row>
    <row r="2644" spans="1:20" ht="57.35" x14ac:dyDescent="0.5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5">
        <f t="shared" si="246"/>
        <v>0</v>
      </c>
      <c r="P2644" s="6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11">
        <f t="shared" si="248"/>
        <v>42566.039583333331</v>
      </c>
      <c r="T2644" s="10">
        <f t="shared" si="249"/>
        <v>42535.996620370366</v>
      </c>
    </row>
    <row r="2645" spans="1:20" ht="43" x14ac:dyDescent="0.5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11">
        <f t="shared" si="248"/>
        <v>42725.082638888889</v>
      </c>
      <c r="T2645" s="10">
        <f t="shared" si="249"/>
        <v>42689.332349537035</v>
      </c>
    </row>
    <row r="2646" spans="1:20" ht="43" x14ac:dyDescent="0.5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5">
        <f t="shared" si="246"/>
        <v>2.053E-2</v>
      </c>
      <c r="P2646" s="6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11">
        <f t="shared" si="248"/>
        <v>42804.542071759264</v>
      </c>
      <c r="T2646" s="10">
        <f t="shared" si="249"/>
        <v>42774.542071759264</v>
      </c>
    </row>
    <row r="2647" spans="1:20" ht="43" x14ac:dyDescent="0.5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5">
        <f t="shared" si="246"/>
        <v>0.105</v>
      </c>
      <c r="P2647" s="6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11">
        <f t="shared" si="248"/>
        <v>41951.634293981479</v>
      </c>
      <c r="T2647" s="10">
        <f t="shared" si="249"/>
        <v>41921.592627314814</v>
      </c>
    </row>
    <row r="2648" spans="1:20" ht="43" x14ac:dyDescent="0.5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11">
        <f t="shared" si="248"/>
        <v>42256.063298611116</v>
      </c>
      <c r="T2648" s="10">
        <f t="shared" si="249"/>
        <v>42226.063298611116</v>
      </c>
    </row>
    <row r="2649" spans="1:20" ht="43" x14ac:dyDescent="0.5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5">
        <f t="shared" si="246"/>
        <v>1.44E-2</v>
      </c>
      <c r="P2649" s="6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1">
        <f t="shared" si="248"/>
        <v>42230.011793981481</v>
      </c>
      <c r="T2649" s="10">
        <f t="shared" si="249"/>
        <v>42200.011793981481</v>
      </c>
    </row>
    <row r="2650" spans="1:20" ht="43" x14ac:dyDescent="0.5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11">
        <f t="shared" si="248"/>
        <v>42438.464814814812</v>
      </c>
      <c r="T2650" s="10">
        <f t="shared" si="249"/>
        <v>42408.464814814812</v>
      </c>
    </row>
    <row r="2651" spans="1:20" ht="28.7" x14ac:dyDescent="0.5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11">
        <f t="shared" si="248"/>
        <v>42401.74700231482</v>
      </c>
      <c r="T2651" s="10">
        <f t="shared" si="249"/>
        <v>42341.74700231482</v>
      </c>
    </row>
    <row r="2652" spans="1:20" ht="43" x14ac:dyDescent="0.5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1">
        <f t="shared" si="248"/>
        <v>42725.374340277776</v>
      </c>
      <c r="T2652" s="10">
        <f t="shared" si="249"/>
        <v>42695.374340277776</v>
      </c>
    </row>
    <row r="2653" spans="1:20" ht="43" x14ac:dyDescent="0.5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11">
        <f t="shared" si="248"/>
        <v>42355.555659722217</v>
      </c>
      <c r="T2653" s="10">
        <f t="shared" si="249"/>
        <v>42327.555659722217</v>
      </c>
    </row>
    <row r="2654" spans="1:20" ht="43" x14ac:dyDescent="0.5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11">
        <f t="shared" si="248"/>
        <v>41982.908854166672</v>
      </c>
      <c r="T2654" s="10">
        <f t="shared" si="249"/>
        <v>41952.908854166672</v>
      </c>
    </row>
    <row r="2655" spans="1:20" ht="43" x14ac:dyDescent="0.5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5">
        <f t="shared" si="246"/>
        <v>0.1152156862745098</v>
      </c>
      <c r="P2655" s="6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11">
        <f t="shared" si="248"/>
        <v>41802.916666666664</v>
      </c>
      <c r="T2655" s="10">
        <f t="shared" si="249"/>
        <v>41771.401932870373</v>
      </c>
    </row>
    <row r="2656" spans="1:20" ht="43" x14ac:dyDescent="0.5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5">
        <f t="shared" si="246"/>
        <v>5.1000000000000004E-4</v>
      </c>
      <c r="P2656" s="6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1">
        <f t="shared" si="248"/>
        <v>42115.309328703705</v>
      </c>
      <c r="T2656" s="10">
        <f t="shared" si="249"/>
        <v>42055.350995370376</v>
      </c>
    </row>
    <row r="2657" spans="1:20" x14ac:dyDescent="0.5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11">
        <f t="shared" si="248"/>
        <v>42409.583333333328</v>
      </c>
      <c r="T2657" s="10">
        <f t="shared" si="249"/>
        <v>42381.616284722222</v>
      </c>
    </row>
    <row r="2658" spans="1:20" ht="28.7" x14ac:dyDescent="0.5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11">
        <f t="shared" si="248"/>
        <v>42806.541666666672</v>
      </c>
      <c r="T2658" s="10">
        <f t="shared" si="249"/>
        <v>42767.438518518517</v>
      </c>
    </row>
    <row r="2659" spans="1:20" ht="43" x14ac:dyDescent="0.5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11">
        <f t="shared" si="248"/>
        <v>42584.8125</v>
      </c>
      <c r="T2659" s="10">
        <f t="shared" si="249"/>
        <v>42551.678854166668</v>
      </c>
    </row>
    <row r="2660" spans="1:20" ht="43" x14ac:dyDescent="0.5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5">
        <f t="shared" si="246"/>
        <v>9.2857142857142856E-4</v>
      </c>
      <c r="P2660" s="6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1">
        <f t="shared" si="248"/>
        <v>42581.634189814817</v>
      </c>
      <c r="T2660" s="10">
        <f t="shared" si="249"/>
        <v>42551.634189814817</v>
      </c>
    </row>
    <row r="2661" spans="1:20" x14ac:dyDescent="0.5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1">
        <f t="shared" si="248"/>
        <v>42111.819560185191</v>
      </c>
      <c r="T2661" s="10">
        <f t="shared" si="249"/>
        <v>42081.819560185191</v>
      </c>
    </row>
    <row r="2662" spans="1:20" ht="43" x14ac:dyDescent="0.5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5">
        <f t="shared" si="246"/>
        <v>9.5E-4</v>
      </c>
      <c r="P2662" s="6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1">
        <f t="shared" si="248"/>
        <v>42332.504837962959</v>
      </c>
      <c r="T2662" s="10">
        <f t="shared" si="249"/>
        <v>42272.463171296295</v>
      </c>
    </row>
    <row r="2663" spans="1:20" ht="43" x14ac:dyDescent="0.5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5">
        <f t="shared" si="246"/>
        <v>1.0289999999999999</v>
      </c>
      <c r="P2663" s="6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1">
        <f t="shared" si="248"/>
        <v>41572.708449074074</v>
      </c>
      <c r="T2663" s="10">
        <f t="shared" si="249"/>
        <v>41542.708449074074</v>
      </c>
    </row>
    <row r="2664" spans="1:20" ht="43" x14ac:dyDescent="0.5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5">
        <f t="shared" si="246"/>
        <v>1.0680000000000001</v>
      </c>
      <c r="P2664" s="6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1">
        <f t="shared" si="248"/>
        <v>42237.496678240743</v>
      </c>
      <c r="T2664" s="10">
        <f t="shared" si="249"/>
        <v>42207.496678240743</v>
      </c>
    </row>
    <row r="2665" spans="1:20" ht="43" x14ac:dyDescent="0.5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5">
        <f t="shared" si="246"/>
        <v>1.0459624999999999</v>
      </c>
      <c r="P2665" s="6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11">
        <f t="shared" si="248"/>
        <v>42251.375</v>
      </c>
      <c r="T2665" s="10">
        <f t="shared" si="249"/>
        <v>42222.372766203705</v>
      </c>
    </row>
    <row r="2666" spans="1:20" ht="43" x14ac:dyDescent="0.5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5">
        <f t="shared" si="246"/>
        <v>1.0342857142857143</v>
      </c>
      <c r="P2666" s="6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11">
        <f t="shared" si="248"/>
        <v>42347.040972222225</v>
      </c>
      <c r="T2666" s="10">
        <f t="shared" si="249"/>
        <v>42312.77542824074</v>
      </c>
    </row>
    <row r="2667" spans="1:20" ht="43" x14ac:dyDescent="0.5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5">
        <f t="shared" si="246"/>
        <v>1.2314285714285715</v>
      </c>
      <c r="P2667" s="6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11">
        <f t="shared" si="248"/>
        <v>42128.645532407405</v>
      </c>
      <c r="T2667" s="10">
        <f t="shared" si="249"/>
        <v>42083.645532407405</v>
      </c>
    </row>
    <row r="2668" spans="1:20" ht="43" x14ac:dyDescent="0.5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5">
        <f t="shared" si="246"/>
        <v>1.592951</v>
      </c>
      <c r="P2668" s="6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11">
        <f t="shared" si="248"/>
        <v>42272.625</v>
      </c>
      <c r="T2668" s="10">
        <f t="shared" si="249"/>
        <v>42235.514340277776</v>
      </c>
    </row>
    <row r="2669" spans="1:20" ht="43" x14ac:dyDescent="0.5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5">
        <f t="shared" si="246"/>
        <v>1.1066666666666667</v>
      </c>
      <c r="P2669" s="6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11">
        <f t="shared" si="248"/>
        <v>42410.676111111112</v>
      </c>
      <c r="T2669" s="10">
        <f t="shared" si="249"/>
        <v>42380.676111111112</v>
      </c>
    </row>
    <row r="2670" spans="1:20" ht="28.7" x14ac:dyDescent="0.5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5">
        <f t="shared" si="246"/>
        <v>1.7070000000000001</v>
      </c>
      <c r="P2670" s="6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11">
        <f t="shared" si="248"/>
        <v>42317.35555555555</v>
      </c>
      <c r="T2670" s="10">
        <f t="shared" si="249"/>
        <v>42275.338715277772</v>
      </c>
    </row>
    <row r="2671" spans="1:20" ht="43" x14ac:dyDescent="0.5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5">
        <f t="shared" si="246"/>
        <v>1.25125</v>
      </c>
      <c r="P2671" s="6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1">
        <f t="shared" si="248"/>
        <v>42378.785833333335</v>
      </c>
      <c r="T2671" s="10">
        <f t="shared" si="249"/>
        <v>42318.785833333335</v>
      </c>
    </row>
    <row r="2672" spans="1:20" ht="43" x14ac:dyDescent="0.5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11">
        <f t="shared" si="248"/>
        <v>41848.770601851851</v>
      </c>
      <c r="T2672" s="10">
        <f t="shared" si="249"/>
        <v>41820.770601851851</v>
      </c>
    </row>
    <row r="2673" spans="1:20" ht="43" x14ac:dyDescent="0.5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5">
        <f t="shared" si="246"/>
        <v>0.11344</v>
      </c>
      <c r="P2673" s="6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11">
        <f t="shared" si="248"/>
        <v>41992.568055555559</v>
      </c>
      <c r="T2673" s="10">
        <f t="shared" si="249"/>
        <v>41962.499027777783</v>
      </c>
    </row>
    <row r="2674" spans="1:20" ht="43" x14ac:dyDescent="0.5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5">
        <f t="shared" si="246"/>
        <v>0.33189999999999997</v>
      </c>
      <c r="P2674" s="6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11">
        <f t="shared" si="248"/>
        <v>42366</v>
      </c>
      <c r="T2674" s="10">
        <f t="shared" si="249"/>
        <v>42344.634143518517</v>
      </c>
    </row>
    <row r="2675" spans="1:20" ht="43" x14ac:dyDescent="0.5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11">
        <f t="shared" si="248"/>
        <v>41941.697916666664</v>
      </c>
      <c r="T2675" s="10">
        <f t="shared" si="249"/>
        <v>41912.291655092595</v>
      </c>
    </row>
    <row r="2676" spans="1:20" ht="57.35" x14ac:dyDescent="0.5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11">
        <f t="shared" si="248"/>
        <v>42555.957638888889</v>
      </c>
      <c r="T2676" s="10">
        <f t="shared" si="249"/>
        <v>42529.382754629631</v>
      </c>
    </row>
    <row r="2677" spans="1:20" ht="43" x14ac:dyDescent="0.5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11">
        <f t="shared" si="248"/>
        <v>41953.649178240739</v>
      </c>
      <c r="T2677" s="10">
        <f t="shared" si="249"/>
        <v>41923.607511574075</v>
      </c>
    </row>
    <row r="2678" spans="1:20" ht="43" x14ac:dyDescent="0.5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11">
        <f t="shared" si="248"/>
        <v>42512.374699074076</v>
      </c>
      <c r="T2678" s="10">
        <f t="shared" si="249"/>
        <v>42482.374699074076</v>
      </c>
    </row>
    <row r="2679" spans="1:20" ht="43" x14ac:dyDescent="0.5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11">
        <f t="shared" si="248"/>
        <v>41822.779432870368</v>
      </c>
      <c r="T2679" s="10">
        <f t="shared" si="249"/>
        <v>41792.779432870368</v>
      </c>
    </row>
    <row r="2680" spans="1:20" ht="43" x14ac:dyDescent="0.5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5">
        <f t="shared" si="246"/>
        <v>1.3750000000000001E-4</v>
      </c>
      <c r="P2680" s="6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1">
        <f t="shared" si="248"/>
        <v>42271.548206018517</v>
      </c>
      <c r="T2680" s="10">
        <f t="shared" si="249"/>
        <v>42241.548206018517</v>
      </c>
    </row>
    <row r="2681" spans="1:20" ht="43" x14ac:dyDescent="0.5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5">
        <f t="shared" si="246"/>
        <v>3.3E-3</v>
      </c>
      <c r="P2681" s="6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1">
        <f t="shared" si="248"/>
        <v>42062.751087962963</v>
      </c>
      <c r="T2681" s="10">
        <f t="shared" si="249"/>
        <v>42032.751087962963</v>
      </c>
    </row>
    <row r="2682" spans="1:20" x14ac:dyDescent="0.5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5">
        <f t="shared" si="246"/>
        <v>8.6250000000000007E-3</v>
      </c>
      <c r="P2682" s="6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1">
        <f t="shared" si="248"/>
        <v>42465.920034722221</v>
      </c>
      <c r="T2682" s="10">
        <f t="shared" si="249"/>
        <v>42435.961701388893</v>
      </c>
    </row>
    <row r="2683" spans="1:20" ht="43" x14ac:dyDescent="0.5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5">
        <f t="shared" si="246"/>
        <v>6.875E-3</v>
      </c>
      <c r="P2683" s="6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1">
        <f t="shared" si="248"/>
        <v>41830.645254629628</v>
      </c>
      <c r="T2683" s="10">
        <f t="shared" si="249"/>
        <v>41805.645254629628</v>
      </c>
    </row>
    <row r="2684" spans="1:20" ht="43" x14ac:dyDescent="0.5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5">
        <f t="shared" si="246"/>
        <v>0.28299999999999997</v>
      </c>
      <c r="P2684" s="6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1">
        <f t="shared" si="248"/>
        <v>41964.999305555553</v>
      </c>
      <c r="T2684" s="10">
        <f t="shared" si="249"/>
        <v>41932.621990740743</v>
      </c>
    </row>
    <row r="2685" spans="1:20" ht="43" x14ac:dyDescent="0.5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246"/>
        <v>2.3999999999999998E-3</v>
      </c>
      <c r="P2685" s="6">
        <f t="shared" si="247"/>
        <v>12</v>
      </c>
      <c r="Q2685" t="str">
        <f t="shared" si="250"/>
        <v>food</v>
      </c>
      <c r="R2685" t="str">
        <f t="shared" si="251"/>
        <v>food trucks</v>
      </c>
      <c r="S2685" s="11">
        <f t="shared" si="248"/>
        <v>42064.50509259259</v>
      </c>
      <c r="T2685" s="10">
        <f t="shared" si="249"/>
        <v>42034.50509259259</v>
      </c>
    </row>
    <row r="2686" spans="1:20" ht="43" x14ac:dyDescent="0.5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5">
        <f t="shared" si="246"/>
        <v>1.1428571428571429E-2</v>
      </c>
      <c r="P2686" s="6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1">
        <f t="shared" si="248"/>
        <v>41860.664641203701</v>
      </c>
      <c r="T2686" s="10">
        <f t="shared" si="249"/>
        <v>41820.664641203701</v>
      </c>
    </row>
    <row r="2687" spans="1:20" ht="43" x14ac:dyDescent="0.5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5">
        <f t="shared" si="246"/>
        <v>2.0000000000000001E-4</v>
      </c>
      <c r="P2687" s="6">
        <f t="shared" si="247"/>
        <v>10</v>
      </c>
      <c r="Q2687" t="str">
        <f t="shared" si="250"/>
        <v>food</v>
      </c>
      <c r="R2687" t="str">
        <f t="shared" si="251"/>
        <v>food trucks</v>
      </c>
      <c r="S2687" s="11">
        <f t="shared" si="248"/>
        <v>42121.404282407413</v>
      </c>
      <c r="T2687" s="10">
        <f t="shared" si="249"/>
        <v>42061.44594907407</v>
      </c>
    </row>
    <row r="2688" spans="1:20" ht="43" x14ac:dyDescent="0.5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5">
        <f t="shared" si="246"/>
        <v>0</v>
      </c>
      <c r="P2688" s="6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11">
        <f t="shared" si="248"/>
        <v>41912.724803240737</v>
      </c>
      <c r="T2688" s="10">
        <f t="shared" si="249"/>
        <v>41892.724803240737</v>
      </c>
    </row>
    <row r="2689" spans="1:20" ht="43" x14ac:dyDescent="0.5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5">
        <f t="shared" si="246"/>
        <v>0</v>
      </c>
      <c r="P2689" s="6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11">
        <f t="shared" si="248"/>
        <v>42184.39025462963</v>
      </c>
      <c r="T2689" s="10">
        <f t="shared" si="249"/>
        <v>42154.39025462963</v>
      </c>
    </row>
    <row r="2690" spans="1:20" ht="28.7" x14ac:dyDescent="0.5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5">
        <f t="shared" ref="O2690:O2753" si="252">E2690/D2690</f>
        <v>1.48E-3</v>
      </c>
      <c r="P2690" s="6">
        <f t="shared" ref="P2690:P2753" si="253">E2690/L2690</f>
        <v>5.2857142857142856</v>
      </c>
      <c r="Q2690" t="str">
        <f t="shared" si="250"/>
        <v>food</v>
      </c>
      <c r="R2690" t="str">
        <f t="shared" si="251"/>
        <v>food trucks</v>
      </c>
      <c r="S2690" s="11">
        <f t="shared" ref="S2690:S2753" si="254">(((I2690/60)/60)/24)+DATE(1970,1,1)+(-6/24)</f>
        <v>42058.875</v>
      </c>
      <c r="T2690" s="10">
        <f t="shared" ref="T2690:T2753" si="255">(((J2690/60)/60)/24)+DATE(1970,1,1)+(-6/24)</f>
        <v>42027.868865740747</v>
      </c>
    </row>
    <row r="2691" spans="1:20" ht="43" x14ac:dyDescent="0.5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5">
        <f t="shared" si="252"/>
        <v>2.8571428571428571E-5</v>
      </c>
      <c r="P2691" s="6">
        <f t="shared" si="253"/>
        <v>1</v>
      </c>
      <c r="Q2691" t="str">
        <f t="shared" ref="Q2691:Q2754" si="256">LEFT(N2691,FIND("/",N2691)-1)</f>
        <v>food</v>
      </c>
      <c r="R2691" t="str">
        <f t="shared" ref="R2691:R2754" si="257">RIGHT(N2691, LEN(N2691)-FIND("/", N2691))</f>
        <v>food trucks</v>
      </c>
      <c r="S2691" s="11">
        <f t="shared" si="254"/>
        <v>42581.711689814809</v>
      </c>
      <c r="T2691" s="10">
        <f t="shared" si="255"/>
        <v>42551.711689814809</v>
      </c>
    </row>
    <row r="2692" spans="1:20" ht="43" x14ac:dyDescent="0.5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5">
        <f t="shared" si="252"/>
        <v>0.107325</v>
      </c>
      <c r="P2692" s="6">
        <f t="shared" si="253"/>
        <v>72.762711864406782</v>
      </c>
      <c r="Q2692" t="str">
        <f t="shared" si="256"/>
        <v>food</v>
      </c>
      <c r="R2692" t="str">
        <f t="shared" si="257"/>
        <v>food trucks</v>
      </c>
      <c r="S2692" s="11">
        <f t="shared" si="254"/>
        <v>42157.855046296296</v>
      </c>
      <c r="T2692" s="10">
        <f t="shared" si="255"/>
        <v>42112.855046296296</v>
      </c>
    </row>
    <row r="2693" spans="1:20" ht="28.7" x14ac:dyDescent="0.5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5">
        <f t="shared" si="252"/>
        <v>5.3846153846153844E-4</v>
      </c>
      <c r="P2693" s="6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1">
        <f t="shared" si="254"/>
        <v>42134.474039351851</v>
      </c>
      <c r="T2693" s="10">
        <f t="shared" si="255"/>
        <v>42089.474039351851</v>
      </c>
    </row>
    <row r="2694" spans="1:20" ht="43" x14ac:dyDescent="0.5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5">
        <f t="shared" si="252"/>
        <v>7.1428571428571426E-3</v>
      </c>
      <c r="P2694" s="6">
        <f t="shared" si="253"/>
        <v>25</v>
      </c>
      <c r="Q2694" t="str">
        <f t="shared" si="256"/>
        <v>food</v>
      </c>
      <c r="R2694" t="str">
        <f t="shared" si="257"/>
        <v>food trucks</v>
      </c>
      <c r="S2694" s="11">
        <f t="shared" si="254"/>
        <v>42088.042361111111</v>
      </c>
      <c r="T2694" s="10">
        <f t="shared" si="255"/>
        <v>42058.084027777775</v>
      </c>
    </row>
    <row r="2695" spans="1:20" ht="43" x14ac:dyDescent="0.5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11">
        <f t="shared" si="254"/>
        <v>41863.888495370367</v>
      </c>
      <c r="T2695" s="10">
        <f t="shared" si="255"/>
        <v>41833.888495370367</v>
      </c>
    </row>
    <row r="2696" spans="1:20" ht="43" x14ac:dyDescent="0.5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5">
        <f t="shared" si="252"/>
        <v>3.3333333333333335E-5</v>
      </c>
      <c r="P2696" s="6">
        <f t="shared" si="253"/>
        <v>1</v>
      </c>
      <c r="Q2696" t="str">
        <f t="shared" si="256"/>
        <v>food</v>
      </c>
      <c r="R2696" t="str">
        <f t="shared" si="257"/>
        <v>food trucks</v>
      </c>
      <c r="S2696" s="11">
        <f t="shared" si="254"/>
        <v>41907.890497685185</v>
      </c>
      <c r="T2696" s="10">
        <f t="shared" si="255"/>
        <v>41877.890497685185</v>
      </c>
    </row>
    <row r="2697" spans="1:20" ht="28.7" x14ac:dyDescent="0.5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11">
        <f t="shared" si="254"/>
        <v>42107.89025462963</v>
      </c>
      <c r="T2697" s="10">
        <f t="shared" si="255"/>
        <v>42047.931921296295</v>
      </c>
    </row>
    <row r="2698" spans="1:20" ht="43" x14ac:dyDescent="0.5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11">
        <f t="shared" si="254"/>
        <v>41998.594444444447</v>
      </c>
      <c r="T2698" s="10">
        <f t="shared" si="255"/>
        <v>41964.594444444447</v>
      </c>
    </row>
    <row r="2699" spans="1:20" ht="43" x14ac:dyDescent="0.5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11">
        <f t="shared" si="254"/>
        <v>42218.666666666672</v>
      </c>
      <c r="T2699" s="10">
        <f t="shared" si="255"/>
        <v>42187.690081018518</v>
      </c>
    </row>
    <row r="2700" spans="1:20" ht="43" x14ac:dyDescent="0.5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11">
        <f t="shared" si="254"/>
        <v>41817.648240740738</v>
      </c>
      <c r="T2700" s="10">
        <f t="shared" si="255"/>
        <v>41787.648240740738</v>
      </c>
    </row>
    <row r="2701" spans="1:20" ht="43" x14ac:dyDescent="0.5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5">
        <f t="shared" si="252"/>
        <v>0</v>
      </c>
      <c r="P2701" s="6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11">
        <f t="shared" si="254"/>
        <v>41859.646562499998</v>
      </c>
      <c r="T2701" s="10">
        <f t="shared" si="255"/>
        <v>41829.646562499998</v>
      </c>
    </row>
    <row r="2702" spans="1:20" ht="43" x14ac:dyDescent="0.5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5">
        <f t="shared" si="252"/>
        <v>7.0007000700070005E-3</v>
      </c>
      <c r="P2702" s="6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1">
        <f t="shared" si="254"/>
        <v>41900.62467592593</v>
      </c>
      <c r="T2702" s="10">
        <f t="shared" si="255"/>
        <v>41870.62467592593</v>
      </c>
    </row>
    <row r="2703" spans="1:20" ht="43" x14ac:dyDescent="0.5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11">
        <f t="shared" si="254"/>
        <v>42832.483032407406</v>
      </c>
      <c r="T2703" s="10">
        <f t="shared" si="255"/>
        <v>42801.524699074071</v>
      </c>
    </row>
    <row r="2704" spans="1:20" ht="43" x14ac:dyDescent="0.5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11">
        <f t="shared" si="254"/>
        <v>42830.510150462964</v>
      </c>
      <c r="T2704" s="10">
        <f t="shared" si="255"/>
        <v>42800.551817129628</v>
      </c>
    </row>
    <row r="2705" spans="1:20" ht="28.7" x14ac:dyDescent="0.5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11">
        <f t="shared" si="254"/>
        <v>42816.398495370369</v>
      </c>
      <c r="T2705" s="10">
        <f t="shared" si="255"/>
        <v>42756.440162037034</v>
      </c>
    </row>
    <row r="2706" spans="1:20" ht="43" x14ac:dyDescent="0.5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11">
        <f t="shared" si="254"/>
        <v>42830.570763888885</v>
      </c>
      <c r="T2706" s="10">
        <f t="shared" si="255"/>
        <v>42787.612430555557</v>
      </c>
    </row>
    <row r="2707" spans="1:20" ht="28.7" x14ac:dyDescent="0.5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5">
        <f t="shared" si="252"/>
        <v>0.10539393939393939</v>
      </c>
      <c r="P2707" s="6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11">
        <f t="shared" si="254"/>
        <v>42818.624513888892</v>
      </c>
      <c r="T2707" s="10">
        <f t="shared" si="255"/>
        <v>42773.666180555556</v>
      </c>
    </row>
    <row r="2708" spans="1:20" ht="43" x14ac:dyDescent="0.5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11">
        <f t="shared" si="254"/>
        <v>41928.040972222225</v>
      </c>
      <c r="T2708" s="10">
        <f t="shared" si="255"/>
        <v>41899.044942129629</v>
      </c>
    </row>
    <row r="2709" spans="1:20" ht="43" x14ac:dyDescent="0.5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5">
        <f t="shared" si="252"/>
        <v>3.50844625</v>
      </c>
      <c r="P2709" s="6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11">
        <f t="shared" si="254"/>
        <v>41421.040972222225</v>
      </c>
      <c r="T2709" s="10">
        <f t="shared" si="255"/>
        <v>41391.532905092594</v>
      </c>
    </row>
    <row r="2710" spans="1:20" ht="43" x14ac:dyDescent="0.5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5">
        <f t="shared" si="252"/>
        <v>2.3321535</v>
      </c>
      <c r="P2710" s="6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11">
        <f t="shared" si="254"/>
        <v>42572.448217592595</v>
      </c>
      <c r="T2710" s="10">
        <f t="shared" si="255"/>
        <v>42512.448217592595</v>
      </c>
    </row>
    <row r="2711" spans="1:20" ht="43" x14ac:dyDescent="0.5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5">
        <f t="shared" si="252"/>
        <v>1.01606</v>
      </c>
      <c r="P2711" s="6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11">
        <f t="shared" si="254"/>
        <v>42646.915972222225</v>
      </c>
      <c r="T2711" s="10">
        <f t="shared" si="255"/>
        <v>42611.899780092594</v>
      </c>
    </row>
    <row r="2712" spans="1:20" ht="28.7" x14ac:dyDescent="0.5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11">
        <f t="shared" si="254"/>
        <v>41859.833333333336</v>
      </c>
      <c r="T2712" s="10">
        <f t="shared" si="255"/>
        <v>41827.979490740741</v>
      </c>
    </row>
    <row r="2713" spans="1:20" ht="43" x14ac:dyDescent="0.5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5">
        <f t="shared" si="252"/>
        <v>1.007161125319693</v>
      </c>
      <c r="P2713" s="6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11">
        <f t="shared" si="254"/>
        <v>41810.667361111111</v>
      </c>
      <c r="T2713" s="10">
        <f t="shared" si="255"/>
        <v>41780.495254629634</v>
      </c>
    </row>
    <row r="2714" spans="1:20" ht="43" x14ac:dyDescent="0.5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11">
        <f t="shared" si="254"/>
        <v>41468.5</v>
      </c>
      <c r="T2714" s="10">
        <f t="shared" si="255"/>
        <v>41431.812037037038</v>
      </c>
    </row>
    <row r="2715" spans="1:20" ht="43" x14ac:dyDescent="0.5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11">
        <f t="shared" si="254"/>
        <v>42362.403749999998</v>
      </c>
      <c r="T2715" s="10">
        <f t="shared" si="255"/>
        <v>42322.403749999998</v>
      </c>
    </row>
    <row r="2716" spans="1:20" ht="28.7" x14ac:dyDescent="0.5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11">
        <f t="shared" si="254"/>
        <v>42657.708333333328</v>
      </c>
      <c r="T2716" s="10">
        <f t="shared" si="255"/>
        <v>42629.405046296291</v>
      </c>
    </row>
    <row r="2717" spans="1:20" ht="43" x14ac:dyDescent="0.5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11">
        <f t="shared" si="254"/>
        <v>42421.148472222223</v>
      </c>
      <c r="T2717" s="10">
        <f t="shared" si="255"/>
        <v>42387.148472222223</v>
      </c>
    </row>
    <row r="2718" spans="1:20" ht="57.35" x14ac:dyDescent="0.5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11">
        <f t="shared" si="254"/>
        <v>42285.083252314813</v>
      </c>
      <c r="T2718" s="10">
        <f t="shared" si="255"/>
        <v>42255.083252314813</v>
      </c>
    </row>
    <row r="2719" spans="1:20" ht="43" x14ac:dyDescent="0.5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11">
        <f t="shared" si="254"/>
        <v>41979.706585648149</v>
      </c>
      <c r="T2719" s="10">
        <f t="shared" si="255"/>
        <v>41934.664918981485</v>
      </c>
    </row>
    <row r="2720" spans="1:20" ht="43" x14ac:dyDescent="0.5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11">
        <f t="shared" si="254"/>
        <v>42493.708333333328</v>
      </c>
      <c r="T2720" s="10">
        <f t="shared" si="255"/>
        <v>42465.346585648149</v>
      </c>
    </row>
    <row r="2721" spans="1:20" ht="43" x14ac:dyDescent="0.5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11">
        <f t="shared" si="254"/>
        <v>42477.739513888882</v>
      </c>
      <c r="T2721" s="10">
        <f t="shared" si="255"/>
        <v>42417.781180555554</v>
      </c>
    </row>
    <row r="2722" spans="1:20" ht="43" x14ac:dyDescent="0.5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11">
        <f t="shared" si="254"/>
        <v>42685.257557870369</v>
      </c>
      <c r="T2722" s="10">
        <f t="shared" si="255"/>
        <v>42655.215891203698</v>
      </c>
    </row>
    <row r="2723" spans="1:20" ht="43" x14ac:dyDescent="0.5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5">
        <f t="shared" si="252"/>
        <v>14.62</v>
      </c>
      <c r="P2723" s="6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11">
        <f t="shared" si="254"/>
        <v>41523.541666666664</v>
      </c>
      <c r="T2723" s="10">
        <f t="shared" si="255"/>
        <v>41493.293958333335</v>
      </c>
    </row>
    <row r="2724" spans="1:20" ht="43" x14ac:dyDescent="0.5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11">
        <f t="shared" si="254"/>
        <v>42764.607094907406</v>
      </c>
      <c r="T2724" s="10">
        <f t="shared" si="255"/>
        <v>42704.607094907406</v>
      </c>
    </row>
    <row r="2725" spans="1:20" ht="43" x14ac:dyDescent="0.5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5">
        <f t="shared" si="252"/>
        <v>1.4005000000000001</v>
      </c>
      <c r="P2725" s="6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11">
        <f t="shared" si="254"/>
        <v>42004.630648148144</v>
      </c>
      <c r="T2725" s="10">
        <f t="shared" si="255"/>
        <v>41944.58898148148</v>
      </c>
    </row>
    <row r="2726" spans="1:20" ht="43" x14ac:dyDescent="0.5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11">
        <f t="shared" si="254"/>
        <v>42231.07707175926</v>
      </c>
      <c r="T2726" s="10">
        <f t="shared" si="255"/>
        <v>42199.07707175926</v>
      </c>
    </row>
    <row r="2727" spans="1:20" ht="28.7" x14ac:dyDescent="0.5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5">
        <f t="shared" si="252"/>
        <v>1.445425</v>
      </c>
      <c r="P2727" s="6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11">
        <f t="shared" si="254"/>
        <v>42795.494618055556</v>
      </c>
      <c r="T2727" s="10">
        <f t="shared" si="255"/>
        <v>42745.494618055556</v>
      </c>
    </row>
    <row r="2728" spans="1:20" x14ac:dyDescent="0.5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5">
        <f t="shared" si="252"/>
        <v>1.05745</v>
      </c>
      <c r="P2728" s="6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11">
        <f t="shared" si="254"/>
        <v>42482.329988425925</v>
      </c>
      <c r="T2728" s="10">
        <f t="shared" si="255"/>
        <v>42452.329988425925</v>
      </c>
    </row>
    <row r="2729" spans="1:20" ht="43" x14ac:dyDescent="0.5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11">
        <f t="shared" si="254"/>
        <v>42223.426655092597</v>
      </c>
      <c r="T2729" s="10">
        <f t="shared" si="255"/>
        <v>42198.426655092597</v>
      </c>
    </row>
    <row r="2730" spans="1:20" ht="28.7" x14ac:dyDescent="0.5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11">
        <f t="shared" si="254"/>
        <v>42368.34993055556</v>
      </c>
      <c r="T2730" s="10">
        <f t="shared" si="255"/>
        <v>42333.34993055556</v>
      </c>
    </row>
    <row r="2731" spans="1:20" ht="28.7" x14ac:dyDescent="0.5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5">
        <f t="shared" si="252"/>
        <v>1.0444</v>
      </c>
      <c r="P2731" s="6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11">
        <f t="shared" si="254"/>
        <v>42124.990706018521</v>
      </c>
      <c r="T2731" s="10">
        <f t="shared" si="255"/>
        <v>42094.990706018521</v>
      </c>
    </row>
    <row r="2732" spans="1:20" ht="28.7" x14ac:dyDescent="0.5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11">
        <f t="shared" si="254"/>
        <v>41386.291377314818</v>
      </c>
      <c r="T2732" s="10">
        <f t="shared" si="255"/>
        <v>41351.291377314818</v>
      </c>
    </row>
    <row r="2733" spans="1:20" ht="43" x14ac:dyDescent="0.5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11">
        <f t="shared" si="254"/>
        <v>41929.916666666664</v>
      </c>
      <c r="T2733" s="10">
        <f t="shared" si="255"/>
        <v>41872.275717592594</v>
      </c>
    </row>
    <row r="2734" spans="1:20" ht="43" x14ac:dyDescent="0.5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11">
        <f t="shared" si="254"/>
        <v>41421.75</v>
      </c>
      <c r="T2734" s="10">
        <f t="shared" si="255"/>
        <v>41389.558194444442</v>
      </c>
    </row>
    <row r="2735" spans="1:20" ht="43" x14ac:dyDescent="0.5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5">
        <f t="shared" si="252"/>
        <v>1.07538</v>
      </c>
      <c r="P2735" s="6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11">
        <f t="shared" si="254"/>
        <v>42103.981180555551</v>
      </c>
      <c r="T2735" s="10">
        <f t="shared" si="255"/>
        <v>42044.022847222222</v>
      </c>
    </row>
    <row r="2736" spans="1:20" ht="43" x14ac:dyDescent="0.5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5">
        <f t="shared" si="252"/>
        <v>22603</v>
      </c>
      <c r="P2736" s="6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11">
        <f t="shared" si="254"/>
        <v>42656.665972222225</v>
      </c>
      <c r="T2736" s="10">
        <f t="shared" si="255"/>
        <v>42626.418888888889</v>
      </c>
    </row>
    <row r="2737" spans="1:20" ht="43" x14ac:dyDescent="0.5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11">
        <f t="shared" si="254"/>
        <v>41346.583333333336</v>
      </c>
      <c r="T2737" s="10">
        <f t="shared" si="255"/>
        <v>41315.870949074073</v>
      </c>
    </row>
    <row r="2738" spans="1:20" ht="57.35" x14ac:dyDescent="0.5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11">
        <f t="shared" si="254"/>
        <v>41752.416354166664</v>
      </c>
      <c r="T2738" s="10">
        <f t="shared" si="255"/>
        <v>41722.416354166664</v>
      </c>
    </row>
    <row r="2739" spans="1:20" ht="43" x14ac:dyDescent="0.5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11">
        <f t="shared" si="254"/>
        <v>41654.541666666664</v>
      </c>
      <c r="T2739" s="10">
        <f t="shared" si="255"/>
        <v>41611.667673611111</v>
      </c>
    </row>
    <row r="2740" spans="1:20" ht="43" x14ac:dyDescent="0.5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5">
        <f t="shared" si="252"/>
        <v>1.4794</v>
      </c>
      <c r="P2740" s="6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11">
        <f t="shared" si="254"/>
        <v>42679.893564814818</v>
      </c>
      <c r="T2740" s="10">
        <f t="shared" si="255"/>
        <v>42619.893564814818</v>
      </c>
    </row>
    <row r="2741" spans="1:20" ht="43" x14ac:dyDescent="0.5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11">
        <f t="shared" si="254"/>
        <v>41764.637928240743</v>
      </c>
      <c r="T2741" s="10">
        <f t="shared" si="255"/>
        <v>41719.637928240743</v>
      </c>
    </row>
    <row r="2742" spans="1:20" ht="28.7" x14ac:dyDescent="0.5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11">
        <f t="shared" si="254"/>
        <v>42074.74018518519</v>
      </c>
      <c r="T2742" s="10">
        <f t="shared" si="255"/>
        <v>42044.781851851847</v>
      </c>
    </row>
    <row r="2743" spans="1:20" ht="28.7" x14ac:dyDescent="0.5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5">
        <f t="shared" si="252"/>
        <v>4.3750000000000004E-3</v>
      </c>
      <c r="P2743" s="6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1">
        <f t="shared" si="254"/>
        <v>41931.838194444441</v>
      </c>
      <c r="T2743" s="10">
        <f t="shared" si="255"/>
        <v>41911.407430555555</v>
      </c>
    </row>
    <row r="2744" spans="1:20" ht="43" x14ac:dyDescent="0.5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11">
        <f t="shared" si="254"/>
        <v>41044.469756944447</v>
      </c>
      <c r="T2744" s="10">
        <f t="shared" si="255"/>
        <v>41030.469756944447</v>
      </c>
    </row>
    <row r="2745" spans="1:20" ht="57.35" x14ac:dyDescent="0.5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5">
        <f t="shared" si="252"/>
        <v>0</v>
      </c>
      <c r="P2745" s="6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11">
        <f t="shared" si="254"/>
        <v>42662.078784722224</v>
      </c>
      <c r="T2745" s="10">
        <f t="shared" si="255"/>
        <v>42632.078784722224</v>
      </c>
    </row>
    <row r="2746" spans="1:20" ht="43" x14ac:dyDescent="0.5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11">
        <f t="shared" si="254"/>
        <v>40967.812476851854</v>
      </c>
      <c r="T2746" s="10">
        <f t="shared" si="255"/>
        <v>40937.812476851854</v>
      </c>
    </row>
    <row r="2747" spans="1:20" ht="43" x14ac:dyDescent="0.5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11">
        <f t="shared" si="254"/>
        <v>41104.738055555557</v>
      </c>
      <c r="T2747" s="10">
        <f t="shared" si="255"/>
        <v>41044.738055555557</v>
      </c>
    </row>
    <row r="2748" spans="1:20" ht="43" x14ac:dyDescent="0.5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11">
        <f t="shared" si="254"/>
        <v>41880.531377314815</v>
      </c>
      <c r="T2748" s="10">
        <f t="shared" si="255"/>
        <v>41850.531377314815</v>
      </c>
    </row>
    <row r="2749" spans="1:20" ht="43" x14ac:dyDescent="0.5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5">
        <f t="shared" si="252"/>
        <v>0.28000000000000003</v>
      </c>
      <c r="P2749" s="6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1">
        <f t="shared" si="254"/>
        <v>41075.881944444445</v>
      </c>
      <c r="T2749" s="10">
        <f t="shared" si="255"/>
        <v>41044.39811342593</v>
      </c>
    </row>
    <row r="2750" spans="1:20" ht="43" x14ac:dyDescent="0.5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5">
        <f t="shared" si="252"/>
        <v>1.06E-2</v>
      </c>
      <c r="P2750" s="6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1">
        <f t="shared" si="254"/>
        <v>42615.4606712963</v>
      </c>
      <c r="T2750" s="10">
        <f t="shared" si="255"/>
        <v>42585.4606712963</v>
      </c>
    </row>
    <row r="2751" spans="1:20" ht="28.7" x14ac:dyDescent="0.5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5">
        <f t="shared" si="252"/>
        <v>1.0999999999999999E-2</v>
      </c>
      <c r="P2751" s="6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1">
        <f t="shared" si="254"/>
        <v>42098.507372685184</v>
      </c>
      <c r="T2751" s="10">
        <f t="shared" si="255"/>
        <v>42068.549039351856</v>
      </c>
    </row>
    <row r="2752" spans="1:20" ht="43" x14ac:dyDescent="0.5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5">
        <f t="shared" si="252"/>
        <v>0</v>
      </c>
      <c r="P2752" s="6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11">
        <f t="shared" si="254"/>
        <v>41090.583333333336</v>
      </c>
      <c r="T2752" s="10">
        <f t="shared" si="255"/>
        <v>41078.649826388886</v>
      </c>
    </row>
    <row r="2753" spans="1:20" ht="43" x14ac:dyDescent="0.5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5">
        <f t="shared" si="252"/>
        <v>0</v>
      </c>
      <c r="P2753" s="6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11">
        <f t="shared" si="254"/>
        <v>41807.637060185189</v>
      </c>
      <c r="T2753" s="10">
        <f t="shared" si="255"/>
        <v>41747.637060185189</v>
      </c>
    </row>
    <row r="2754" spans="1:20" ht="43" x14ac:dyDescent="0.5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5">
        <f t="shared" ref="O2754:O2817" si="258">E2754/D2754</f>
        <v>0.11458333333333333</v>
      </c>
      <c r="P2754" s="6">
        <f t="shared" ref="P2754:P2817" si="259">E2754/L2754</f>
        <v>39.285714285714285</v>
      </c>
      <c r="Q2754" t="str">
        <f t="shared" si="256"/>
        <v>publishing</v>
      </c>
      <c r="R2754" t="str">
        <f t="shared" si="257"/>
        <v>children's books</v>
      </c>
      <c r="S2754" s="11">
        <f t="shared" ref="S2754:S2817" si="260">(((I2754/60)/60)/24)+DATE(1970,1,1)+(-6/24)</f>
        <v>40895.515092592592</v>
      </c>
      <c r="T2754" s="10">
        <f t="shared" ref="T2754:T2817" si="261">(((J2754/60)/60)/24)+DATE(1970,1,1)+(-6/24)</f>
        <v>40855.515092592592</v>
      </c>
    </row>
    <row r="2755" spans="1:20" ht="43" x14ac:dyDescent="0.5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5">
        <f t="shared" si="258"/>
        <v>0.19</v>
      </c>
      <c r="P2755" s="6">
        <f t="shared" si="259"/>
        <v>47.5</v>
      </c>
      <c r="Q2755" t="str">
        <f t="shared" ref="Q2755:Q2818" si="262">LEFT(N2755,FIND("/",N2755)-1)</f>
        <v>publishing</v>
      </c>
      <c r="R2755" t="str">
        <f t="shared" ref="R2755:R2818" si="263">RIGHT(N2755, LEN(N2755)-FIND("/", N2755))</f>
        <v>children's books</v>
      </c>
      <c r="S2755" s="11">
        <f t="shared" si="260"/>
        <v>41147.650729166664</v>
      </c>
      <c r="T2755" s="10">
        <f t="shared" si="261"/>
        <v>41117.650729166664</v>
      </c>
    </row>
    <row r="2756" spans="1:20" ht="43" x14ac:dyDescent="0.5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5">
        <f t="shared" si="258"/>
        <v>0</v>
      </c>
      <c r="P2756" s="6" t="e">
        <f t="shared" si="259"/>
        <v>#DIV/0!</v>
      </c>
      <c r="Q2756" t="str">
        <f t="shared" si="262"/>
        <v>publishing</v>
      </c>
      <c r="R2756" t="str">
        <f t="shared" si="263"/>
        <v>children's books</v>
      </c>
      <c r="S2756" s="11">
        <f t="shared" si="260"/>
        <v>41893.386006944449</v>
      </c>
      <c r="T2756" s="10">
        <f t="shared" si="261"/>
        <v>41863.386006944449</v>
      </c>
    </row>
    <row r="2757" spans="1:20" ht="43" x14ac:dyDescent="0.5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5">
        <f t="shared" si="258"/>
        <v>0.52</v>
      </c>
      <c r="P2757" s="6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11">
        <f t="shared" si="260"/>
        <v>42102.540821759263</v>
      </c>
      <c r="T2757" s="10">
        <f t="shared" si="261"/>
        <v>42072.540821759263</v>
      </c>
    </row>
    <row r="2758" spans="1:20" ht="43" x14ac:dyDescent="0.5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5">
        <f t="shared" si="258"/>
        <v>0.1048</v>
      </c>
      <c r="P2758" s="6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11">
        <f t="shared" si="260"/>
        <v>41650.65047453704</v>
      </c>
      <c r="T2758" s="10">
        <f t="shared" si="261"/>
        <v>41620.65047453704</v>
      </c>
    </row>
    <row r="2759" spans="1:20" ht="28.7" x14ac:dyDescent="0.5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5">
        <f t="shared" si="258"/>
        <v>6.6666666666666671E-3</v>
      </c>
      <c r="P2759" s="6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1">
        <f t="shared" si="260"/>
        <v>42588.40662037037</v>
      </c>
      <c r="T2759" s="10">
        <f t="shared" si="261"/>
        <v>42573.40662037037</v>
      </c>
    </row>
    <row r="2760" spans="1:20" ht="43" x14ac:dyDescent="0.5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5">
        <f t="shared" si="258"/>
        <v>0.11700000000000001</v>
      </c>
      <c r="P2760" s="6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1">
        <f t="shared" si="260"/>
        <v>42653.191932870366</v>
      </c>
      <c r="T2760" s="10">
        <f t="shared" si="261"/>
        <v>42639.191932870366</v>
      </c>
    </row>
    <row r="2761" spans="1:20" ht="43" x14ac:dyDescent="0.5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5">
        <f t="shared" si="258"/>
        <v>0.105</v>
      </c>
      <c r="P2761" s="6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1">
        <f t="shared" si="260"/>
        <v>42567.11650462963</v>
      </c>
      <c r="T2761" s="10">
        <f t="shared" si="261"/>
        <v>42524.11650462963</v>
      </c>
    </row>
    <row r="2762" spans="1:20" ht="43" x14ac:dyDescent="0.5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5">
        <f t="shared" si="258"/>
        <v>0</v>
      </c>
      <c r="P2762" s="6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11">
        <f t="shared" si="260"/>
        <v>41445.211319444446</v>
      </c>
      <c r="T2762" s="10">
        <f t="shared" si="261"/>
        <v>41415.211319444446</v>
      </c>
    </row>
    <row r="2763" spans="1:20" ht="28.7" x14ac:dyDescent="0.5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5">
        <f t="shared" si="258"/>
        <v>7.1999999999999998E-3</v>
      </c>
      <c r="P2763" s="6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1">
        <f t="shared" si="260"/>
        <v>41276.813576388886</v>
      </c>
      <c r="T2763" s="10">
        <f t="shared" si="261"/>
        <v>41246.813576388886</v>
      </c>
    </row>
    <row r="2764" spans="1:20" ht="43" x14ac:dyDescent="0.5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5">
        <f t="shared" si="258"/>
        <v>7.6923076923076927E-3</v>
      </c>
      <c r="P2764" s="6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1">
        <f t="shared" si="260"/>
        <v>40986.745312500003</v>
      </c>
      <c r="T2764" s="10">
        <f t="shared" si="261"/>
        <v>40926.786979166667</v>
      </c>
    </row>
    <row r="2765" spans="1:20" ht="28.7" x14ac:dyDescent="0.5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5">
        <f t="shared" si="258"/>
        <v>2.2842639593908631E-3</v>
      </c>
      <c r="P2765" s="6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1">
        <f t="shared" si="260"/>
        <v>41418.329675925925</v>
      </c>
      <c r="T2765" s="10">
        <f t="shared" si="261"/>
        <v>41373.329675925925</v>
      </c>
    </row>
    <row r="2766" spans="1:20" ht="43" x14ac:dyDescent="0.5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5">
        <f t="shared" si="258"/>
        <v>1.125E-2</v>
      </c>
      <c r="P2766" s="6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1">
        <f t="shared" si="260"/>
        <v>41059.541666666664</v>
      </c>
      <c r="T2766" s="10">
        <f t="shared" si="261"/>
        <v>41030.042025462964</v>
      </c>
    </row>
    <row r="2767" spans="1:20" ht="43" x14ac:dyDescent="0.5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5">
        <f t="shared" si="258"/>
        <v>0</v>
      </c>
      <c r="P2767" s="6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11">
        <f t="shared" si="260"/>
        <v>41210.329027777778</v>
      </c>
      <c r="T2767" s="10">
        <f t="shared" si="261"/>
        <v>41194.329027777778</v>
      </c>
    </row>
    <row r="2768" spans="1:20" ht="43" x14ac:dyDescent="0.5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5">
        <f t="shared" si="258"/>
        <v>0.02</v>
      </c>
      <c r="P2768" s="6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1">
        <f t="shared" si="260"/>
        <v>40766.418032407404</v>
      </c>
      <c r="T2768" s="10">
        <f t="shared" si="261"/>
        <v>40736.418032407404</v>
      </c>
    </row>
    <row r="2769" spans="1:20" ht="43" x14ac:dyDescent="0.5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11">
        <f t="shared" si="260"/>
        <v>42232.708912037036</v>
      </c>
      <c r="T2769" s="10">
        <f t="shared" si="261"/>
        <v>42172.708912037036</v>
      </c>
    </row>
    <row r="2770" spans="1:20" ht="43" x14ac:dyDescent="0.5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11">
        <f t="shared" si="260"/>
        <v>40997.323182870372</v>
      </c>
      <c r="T2770" s="10">
        <f t="shared" si="261"/>
        <v>40967.364849537036</v>
      </c>
    </row>
    <row r="2771" spans="1:20" ht="43" x14ac:dyDescent="0.5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5">
        <f t="shared" si="258"/>
        <v>2.5000000000000001E-3</v>
      </c>
      <c r="P2771" s="6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1">
        <f t="shared" si="260"/>
        <v>41795.576273148145</v>
      </c>
      <c r="T2771" s="10">
        <f t="shared" si="261"/>
        <v>41745.576273148145</v>
      </c>
    </row>
    <row r="2772" spans="1:20" ht="43" x14ac:dyDescent="0.5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5">
        <f t="shared" si="258"/>
        <v>0.1041125</v>
      </c>
      <c r="P2772" s="6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11">
        <f t="shared" si="260"/>
        <v>41716.413541666669</v>
      </c>
      <c r="T2772" s="10">
        <f t="shared" si="261"/>
        <v>41686.455208333333</v>
      </c>
    </row>
    <row r="2773" spans="1:20" ht="43" x14ac:dyDescent="0.5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5">
        <f t="shared" si="258"/>
        <v>0</v>
      </c>
      <c r="P2773" s="6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11">
        <f t="shared" si="260"/>
        <v>41306.458333333336</v>
      </c>
      <c r="T2773" s="10">
        <f t="shared" si="261"/>
        <v>41257.281712962962</v>
      </c>
    </row>
    <row r="2774" spans="1:20" ht="43" x14ac:dyDescent="0.5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5">
        <f t="shared" si="258"/>
        <v>0</v>
      </c>
      <c r="P2774" s="6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11">
        <f t="shared" si="260"/>
        <v>41552.619143518517</v>
      </c>
      <c r="T2774" s="10">
        <f t="shared" si="261"/>
        <v>41537.619143518517</v>
      </c>
    </row>
    <row r="2775" spans="1:20" ht="43" x14ac:dyDescent="0.5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5">
        <f t="shared" si="258"/>
        <v>1.8867924528301887E-3</v>
      </c>
      <c r="P2775" s="6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1">
        <f t="shared" si="260"/>
        <v>42484.61482638889</v>
      </c>
      <c r="T2775" s="10">
        <f t="shared" si="261"/>
        <v>42474.61482638889</v>
      </c>
    </row>
    <row r="2776" spans="1:20" ht="43" x14ac:dyDescent="0.5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11">
        <f t="shared" si="260"/>
        <v>41340.876481481479</v>
      </c>
      <c r="T2776" s="10">
        <f t="shared" si="261"/>
        <v>41310.876481481479</v>
      </c>
    </row>
    <row r="2777" spans="1:20" ht="43" x14ac:dyDescent="0.5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5">
        <f t="shared" si="258"/>
        <v>0.03</v>
      </c>
      <c r="P2777" s="6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1">
        <f t="shared" si="260"/>
        <v>40892.763356481482</v>
      </c>
      <c r="T2777" s="10">
        <f t="shared" si="261"/>
        <v>40862.763356481482</v>
      </c>
    </row>
    <row r="2778" spans="1:20" ht="57.35" x14ac:dyDescent="0.5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11">
        <f t="shared" si="260"/>
        <v>42167.047175925924</v>
      </c>
      <c r="T2778" s="10">
        <f t="shared" si="261"/>
        <v>42136.047175925924</v>
      </c>
    </row>
    <row r="2779" spans="1:20" ht="43" x14ac:dyDescent="0.5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5">
        <f t="shared" si="258"/>
        <v>3.3333333333333335E-3</v>
      </c>
      <c r="P2779" s="6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1">
        <f t="shared" si="260"/>
        <v>42202.419027777782</v>
      </c>
      <c r="T2779" s="10">
        <f t="shared" si="261"/>
        <v>42172.419027777782</v>
      </c>
    </row>
    <row r="2780" spans="1:20" ht="57.35" x14ac:dyDescent="0.5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11">
        <f t="shared" si="260"/>
        <v>41876.728078703702</v>
      </c>
      <c r="T2780" s="10">
        <f t="shared" si="261"/>
        <v>41846.728078703702</v>
      </c>
    </row>
    <row r="2781" spans="1:20" ht="43" x14ac:dyDescent="0.5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5">
        <f t="shared" si="258"/>
        <v>2.12E-2</v>
      </c>
      <c r="P2781" s="6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1">
        <f t="shared" si="260"/>
        <v>42330.377557870372</v>
      </c>
      <c r="T2781" s="10">
        <f t="shared" si="261"/>
        <v>42300.335891203707</v>
      </c>
    </row>
    <row r="2782" spans="1:20" ht="28.7" x14ac:dyDescent="0.5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5">
        <f t="shared" si="258"/>
        <v>0</v>
      </c>
      <c r="P2782" s="6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11">
        <f t="shared" si="260"/>
        <v>42804.197777777779</v>
      </c>
      <c r="T2782" s="10">
        <f t="shared" si="261"/>
        <v>42774.197777777779</v>
      </c>
    </row>
    <row r="2783" spans="1:20" ht="28.7" x14ac:dyDescent="0.5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5">
        <f t="shared" si="258"/>
        <v>1.0528</v>
      </c>
      <c r="P2783" s="6">
        <f t="shared" si="259"/>
        <v>47</v>
      </c>
      <c r="Q2783" t="str">
        <f t="shared" si="262"/>
        <v>theater</v>
      </c>
      <c r="R2783" t="str">
        <f t="shared" si="263"/>
        <v>plays</v>
      </c>
      <c r="S2783" s="11">
        <f t="shared" si="260"/>
        <v>42047.041666666672</v>
      </c>
      <c r="T2783" s="10">
        <f t="shared" si="261"/>
        <v>42018.69159722222</v>
      </c>
    </row>
    <row r="2784" spans="1:20" ht="28.7" x14ac:dyDescent="0.5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5">
        <f t="shared" si="258"/>
        <v>1.2</v>
      </c>
      <c r="P2784" s="6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11">
        <f t="shared" si="260"/>
        <v>42051.957638888889</v>
      </c>
      <c r="T2784" s="10">
        <f t="shared" si="261"/>
        <v>42026.674976851849</v>
      </c>
    </row>
    <row r="2785" spans="1:20" ht="43" x14ac:dyDescent="0.5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5">
        <f t="shared" si="258"/>
        <v>1.145</v>
      </c>
      <c r="P2785" s="6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11">
        <f t="shared" si="260"/>
        <v>42117.285254629634</v>
      </c>
      <c r="T2785" s="10">
        <f t="shared" si="261"/>
        <v>42103.285254629634</v>
      </c>
    </row>
    <row r="2786" spans="1:20" ht="43" x14ac:dyDescent="0.5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5">
        <f t="shared" si="258"/>
        <v>1.19</v>
      </c>
      <c r="P2786" s="6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11">
        <f t="shared" si="260"/>
        <v>41941.537534722222</v>
      </c>
      <c r="T2786" s="10">
        <f t="shared" si="261"/>
        <v>41920.537534722222</v>
      </c>
    </row>
    <row r="2787" spans="1:20" ht="43" x14ac:dyDescent="0.5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5">
        <f t="shared" si="258"/>
        <v>1.0468</v>
      </c>
      <c r="P2787" s="6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11">
        <f t="shared" si="260"/>
        <v>42587.625</v>
      </c>
      <c r="T2787" s="10">
        <f t="shared" si="261"/>
        <v>42557.939432870371</v>
      </c>
    </row>
    <row r="2788" spans="1:20" ht="28.7" x14ac:dyDescent="0.5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11">
        <f t="shared" si="260"/>
        <v>41829.319212962961</v>
      </c>
      <c r="T2788" s="10">
        <f t="shared" si="261"/>
        <v>41815.319212962961</v>
      </c>
    </row>
    <row r="2789" spans="1:20" ht="43" x14ac:dyDescent="0.5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5">
        <f t="shared" si="258"/>
        <v>1.1970000000000001</v>
      </c>
      <c r="P2789" s="6">
        <f t="shared" si="259"/>
        <v>31.5</v>
      </c>
      <c r="Q2789" t="str">
        <f t="shared" si="262"/>
        <v>theater</v>
      </c>
      <c r="R2789" t="str">
        <f t="shared" si="263"/>
        <v>plays</v>
      </c>
      <c r="S2789" s="11">
        <f t="shared" si="260"/>
        <v>41837.948518518519</v>
      </c>
      <c r="T2789" s="10">
        <f t="shared" si="261"/>
        <v>41807.948518518519</v>
      </c>
    </row>
    <row r="2790" spans="1:20" ht="43" x14ac:dyDescent="0.5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5">
        <f t="shared" si="258"/>
        <v>1.0249999999999999</v>
      </c>
      <c r="P2790" s="6">
        <f t="shared" si="259"/>
        <v>102.5</v>
      </c>
      <c r="Q2790" t="str">
        <f t="shared" si="262"/>
        <v>theater</v>
      </c>
      <c r="R2790" t="str">
        <f t="shared" si="263"/>
        <v>plays</v>
      </c>
      <c r="S2790" s="11">
        <f t="shared" si="260"/>
        <v>42580.451886574068</v>
      </c>
      <c r="T2790" s="10">
        <f t="shared" si="261"/>
        <v>42550.451886574068</v>
      </c>
    </row>
    <row r="2791" spans="1:20" ht="28.7" x14ac:dyDescent="0.5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11">
        <f t="shared" si="260"/>
        <v>42074.916666666672</v>
      </c>
      <c r="T2791" s="10">
        <f t="shared" si="261"/>
        <v>42055.763124999998</v>
      </c>
    </row>
    <row r="2792" spans="1:20" ht="43" x14ac:dyDescent="0.5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11">
        <f t="shared" si="260"/>
        <v>42046.688692129625</v>
      </c>
      <c r="T2792" s="10">
        <f t="shared" si="261"/>
        <v>42016.688692129625</v>
      </c>
    </row>
    <row r="2793" spans="1:20" ht="43" x14ac:dyDescent="0.5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11">
        <f t="shared" si="260"/>
        <v>42621.916666666672</v>
      </c>
      <c r="T2793" s="10">
        <f t="shared" si="261"/>
        <v>42591.649988425925</v>
      </c>
    </row>
    <row r="2794" spans="1:20" ht="43" x14ac:dyDescent="0.5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11">
        <f t="shared" si="260"/>
        <v>42227.981006944443</v>
      </c>
      <c r="T2794" s="10">
        <f t="shared" si="261"/>
        <v>42182.981006944443</v>
      </c>
    </row>
    <row r="2795" spans="1:20" ht="57.35" x14ac:dyDescent="0.5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5">
        <f t="shared" si="258"/>
        <v>1.105675</v>
      </c>
      <c r="P2795" s="6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11">
        <f t="shared" si="260"/>
        <v>42206.169039351851</v>
      </c>
      <c r="T2795" s="10">
        <f t="shared" si="261"/>
        <v>42176.169039351851</v>
      </c>
    </row>
    <row r="2796" spans="1:20" ht="57.35" x14ac:dyDescent="0.5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5">
        <f t="shared" si="258"/>
        <v>1.5</v>
      </c>
      <c r="P2796" s="6">
        <f t="shared" si="259"/>
        <v>25</v>
      </c>
      <c r="Q2796" t="str">
        <f t="shared" si="262"/>
        <v>theater</v>
      </c>
      <c r="R2796" t="str">
        <f t="shared" si="263"/>
        <v>plays</v>
      </c>
      <c r="S2796" s="11">
        <f t="shared" si="260"/>
        <v>42432.541666666672</v>
      </c>
      <c r="T2796" s="10">
        <f t="shared" si="261"/>
        <v>42416.441655092596</v>
      </c>
    </row>
    <row r="2797" spans="1:20" ht="43" x14ac:dyDescent="0.5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5">
        <f t="shared" si="258"/>
        <v>1.0428571428571429</v>
      </c>
      <c r="P2797" s="6">
        <f t="shared" si="259"/>
        <v>36.5</v>
      </c>
      <c r="Q2797" t="str">
        <f t="shared" si="262"/>
        <v>theater</v>
      </c>
      <c r="R2797" t="str">
        <f t="shared" si="263"/>
        <v>plays</v>
      </c>
      <c r="S2797" s="11">
        <f t="shared" si="260"/>
        <v>41796.708333333336</v>
      </c>
      <c r="T2797" s="10">
        <f t="shared" si="261"/>
        <v>41780.275937500002</v>
      </c>
    </row>
    <row r="2798" spans="1:20" ht="43" x14ac:dyDescent="0.5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5">
        <f t="shared" si="258"/>
        <v>1.155</v>
      </c>
      <c r="P2798" s="6">
        <f t="shared" si="259"/>
        <v>44</v>
      </c>
      <c r="Q2798" t="str">
        <f t="shared" si="262"/>
        <v>theater</v>
      </c>
      <c r="R2798" t="str">
        <f t="shared" si="263"/>
        <v>plays</v>
      </c>
      <c r="S2798" s="11">
        <f t="shared" si="260"/>
        <v>41825.278101851851</v>
      </c>
      <c r="T2798" s="10">
        <f t="shared" si="261"/>
        <v>41795.278101851851</v>
      </c>
    </row>
    <row r="2799" spans="1:20" ht="43" x14ac:dyDescent="0.5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5">
        <f t="shared" si="258"/>
        <v>1.02645125</v>
      </c>
      <c r="P2799" s="6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11">
        <f t="shared" si="260"/>
        <v>41828.69027777778</v>
      </c>
      <c r="T2799" s="10">
        <f t="shared" si="261"/>
        <v>41798.69027777778</v>
      </c>
    </row>
    <row r="2800" spans="1:20" ht="43" x14ac:dyDescent="0.5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5">
        <f t="shared" si="258"/>
        <v>1.014</v>
      </c>
      <c r="P2800" s="6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11">
        <f t="shared" si="260"/>
        <v>42216.416666666672</v>
      </c>
      <c r="T2800" s="10">
        <f t="shared" si="261"/>
        <v>42201.425011574072</v>
      </c>
    </row>
    <row r="2801" spans="1:20" ht="43" x14ac:dyDescent="0.5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11">
        <f t="shared" si="260"/>
        <v>42538.416666666672</v>
      </c>
      <c r="T2801" s="10">
        <f t="shared" si="261"/>
        <v>42507.014699074076</v>
      </c>
    </row>
    <row r="2802" spans="1:20" ht="43" x14ac:dyDescent="0.5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5">
        <f t="shared" si="258"/>
        <v>1.33</v>
      </c>
      <c r="P2802" s="6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11">
        <f t="shared" si="260"/>
        <v>42008.302847222221</v>
      </c>
      <c r="T2802" s="10">
        <f t="shared" si="261"/>
        <v>41948.302847222221</v>
      </c>
    </row>
    <row r="2803" spans="1:20" ht="43" x14ac:dyDescent="0.5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11">
        <f t="shared" si="260"/>
        <v>41922.208333333336</v>
      </c>
      <c r="T2803" s="10">
        <f t="shared" si="261"/>
        <v>41899.993159722224</v>
      </c>
    </row>
    <row r="2804" spans="1:20" ht="43" x14ac:dyDescent="0.5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11">
        <f t="shared" si="260"/>
        <v>42222.39707175926</v>
      </c>
      <c r="T2804" s="10">
        <f t="shared" si="261"/>
        <v>42192.39707175926</v>
      </c>
    </row>
    <row r="2805" spans="1:20" ht="43" x14ac:dyDescent="0.5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11">
        <f t="shared" si="260"/>
        <v>42200.75</v>
      </c>
      <c r="T2805" s="10">
        <f t="shared" si="261"/>
        <v>42157.815694444449</v>
      </c>
    </row>
    <row r="2806" spans="1:20" ht="43" x14ac:dyDescent="0.5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5">
        <f t="shared" si="258"/>
        <v>1.1499999999999999</v>
      </c>
      <c r="P2806" s="6">
        <f t="shared" si="259"/>
        <v>50</v>
      </c>
      <c r="Q2806" t="str">
        <f t="shared" si="262"/>
        <v>theater</v>
      </c>
      <c r="R2806" t="str">
        <f t="shared" si="263"/>
        <v>plays</v>
      </c>
      <c r="S2806" s="11">
        <f t="shared" si="260"/>
        <v>41911.203587962962</v>
      </c>
      <c r="T2806" s="10">
        <f t="shared" si="261"/>
        <v>41881.203587962962</v>
      </c>
    </row>
    <row r="2807" spans="1:20" ht="57.35" x14ac:dyDescent="0.5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11">
        <f t="shared" si="260"/>
        <v>42238.255474537036</v>
      </c>
      <c r="T2807" s="10">
        <f t="shared" si="261"/>
        <v>42213.255474537036</v>
      </c>
    </row>
    <row r="2808" spans="1:20" ht="43" x14ac:dyDescent="0.5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5">
        <f t="shared" si="258"/>
        <v>1.121</v>
      </c>
      <c r="P2808" s="6">
        <f t="shared" si="259"/>
        <v>44.25</v>
      </c>
      <c r="Q2808" t="str">
        <f t="shared" si="262"/>
        <v>theater</v>
      </c>
      <c r="R2808" t="str">
        <f t="shared" si="263"/>
        <v>plays</v>
      </c>
      <c r="S2808" s="11">
        <f t="shared" si="260"/>
        <v>42221.208333333328</v>
      </c>
      <c r="T2808" s="10">
        <f t="shared" si="261"/>
        <v>42185.017245370371</v>
      </c>
    </row>
    <row r="2809" spans="1:20" x14ac:dyDescent="0.5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5">
        <f t="shared" si="258"/>
        <v>1.26</v>
      </c>
      <c r="P2809" s="6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11">
        <f t="shared" si="260"/>
        <v>42184.623124999998</v>
      </c>
      <c r="T2809" s="10">
        <f t="shared" si="261"/>
        <v>42154.623124999998</v>
      </c>
    </row>
    <row r="2810" spans="1:20" ht="43" x14ac:dyDescent="0.5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11">
        <f t="shared" si="260"/>
        <v>42238.59646990741</v>
      </c>
      <c r="T2810" s="10">
        <f t="shared" si="261"/>
        <v>42208.59646990741</v>
      </c>
    </row>
    <row r="2811" spans="1:20" ht="43" x14ac:dyDescent="0.5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5">
        <f t="shared" si="258"/>
        <v>1.024</v>
      </c>
      <c r="P2811" s="6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11">
        <f t="shared" si="260"/>
        <v>42459.360416666663</v>
      </c>
      <c r="T2811" s="10">
        <f t="shared" si="261"/>
        <v>42451.246817129635</v>
      </c>
    </row>
    <row r="2812" spans="1:20" ht="43" x14ac:dyDescent="0.5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11">
        <f t="shared" si="260"/>
        <v>41790.915972222225</v>
      </c>
      <c r="T2812" s="10">
        <f t="shared" si="261"/>
        <v>41758.88962962963</v>
      </c>
    </row>
    <row r="2813" spans="1:20" ht="43" x14ac:dyDescent="0.5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11">
        <f t="shared" si="260"/>
        <v>42058.246562500004</v>
      </c>
      <c r="T2813" s="10">
        <f t="shared" si="261"/>
        <v>42028.246562500004</v>
      </c>
    </row>
    <row r="2814" spans="1:20" ht="43" x14ac:dyDescent="0.5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5">
        <f t="shared" si="258"/>
        <v>1.133</v>
      </c>
      <c r="P2814" s="6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11">
        <f t="shared" si="260"/>
        <v>42099.916666666672</v>
      </c>
      <c r="T2814" s="10">
        <f t="shared" si="261"/>
        <v>42054.49418981481</v>
      </c>
    </row>
    <row r="2815" spans="1:20" ht="43" x14ac:dyDescent="0.5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11">
        <f t="shared" si="260"/>
        <v>42718.492604166662</v>
      </c>
      <c r="T2815" s="10">
        <f t="shared" si="261"/>
        <v>42693.492604166662</v>
      </c>
    </row>
    <row r="2816" spans="1:20" ht="43" x14ac:dyDescent="0.5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5">
        <f t="shared" si="258"/>
        <v>1.0773333333333333</v>
      </c>
      <c r="P2816" s="6">
        <f t="shared" si="259"/>
        <v>25.25</v>
      </c>
      <c r="Q2816" t="str">
        <f t="shared" si="262"/>
        <v>theater</v>
      </c>
      <c r="R2816" t="str">
        <f t="shared" si="263"/>
        <v>plays</v>
      </c>
      <c r="S2816" s="11">
        <f t="shared" si="260"/>
        <v>42133.149479166663</v>
      </c>
      <c r="T2816" s="10">
        <f t="shared" si="261"/>
        <v>42103.149479166663</v>
      </c>
    </row>
    <row r="2817" spans="1:20" ht="43" x14ac:dyDescent="0.5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5">
        <f t="shared" si="258"/>
        <v>2.42</v>
      </c>
      <c r="P2817" s="6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11">
        <f t="shared" si="260"/>
        <v>42589.526724537034</v>
      </c>
      <c r="T2817" s="10">
        <f t="shared" si="261"/>
        <v>42559.526724537034</v>
      </c>
    </row>
    <row r="2818" spans="1:20" ht="43" x14ac:dyDescent="0.5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5">
        <f t="shared" ref="O2818:O2881" si="264">E2818/D2818</f>
        <v>1.4156666666666666</v>
      </c>
      <c r="P2818" s="6">
        <f t="shared" ref="P2818:P2881" si="265">E2818/L2818</f>
        <v>25.130177514792898</v>
      </c>
      <c r="Q2818" t="str">
        <f t="shared" si="262"/>
        <v>theater</v>
      </c>
      <c r="R2818" t="str">
        <f t="shared" si="263"/>
        <v>plays</v>
      </c>
      <c r="S2818" s="11">
        <f t="shared" ref="S2818:S2881" si="266">(((I2818/60)/60)/24)+DATE(1970,1,1)+(-6/24)</f>
        <v>42218.416666666672</v>
      </c>
      <c r="T2818" s="10">
        <f t="shared" ref="T2818:T2881" si="267">(((J2818/60)/60)/24)+DATE(1970,1,1)+(-6/24)</f>
        <v>42188.217499999999</v>
      </c>
    </row>
    <row r="2819" spans="1:20" ht="43" x14ac:dyDescent="0.5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5">
        <f t="shared" si="264"/>
        <v>1.3</v>
      </c>
      <c r="P2819" s="6">
        <f t="shared" si="265"/>
        <v>23.636363636363637</v>
      </c>
      <c r="Q2819" t="str">
        <f t="shared" ref="Q2819:Q2882" si="268">LEFT(N2819,FIND("/",N2819)-1)</f>
        <v>theater</v>
      </c>
      <c r="R2819" t="str">
        <f t="shared" ref="R2819:R2882" si="269">RIGHT(N2819, LEN(N2819)-FIND("/", N2819))</f>
        <v>plays</v>
      </c>
      <c r="S2819" s="11">
        <f t="shared" si="266"/>
        <v>42063.384976851856</v>
      </c>
      <c r="T2819" s="10">
        <f t="shared" si="267"/>
        <v>42023.384976851856</v>
      </c>
    </row>
    <row r="2820" spans="1:20" ht="43" x14ac:dyDescent="0.5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5">
        <f t="shared" si="264"/>
        <v>1.0603</v>
      </c>
      <c r="P2820" s="6">
        <f t="shared" si="265"/>
        <v>103.95098039215686</v>
      </c>
      <c r="Q2820" t="str">
        <f t="shared" si="268"/>
        <v>theater</v>
      </c>
      <c r="R2820" t="str">
        <f t="shared" si="269"/>
        <v>plays</v>
      </c>
      <c r="S2820" s="11">
        <f t="shared" si="266"/>
        <v>42270.348217592589</v>
      </c>
      <c r="T2820" s="10">
        <f t="shared" si="267"/>
        <v>42250.348217592589</v>
      </c>
    </row>
    <row r="2821" spans="1:20" ht="43" x14ac:dyDescent="0.5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5">
        <f t="shared" si="264"/>
        <v>1.048</v>
      </c>
      <c r="P2821" s="6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11">
        <f t="shared" si="266"/>
        <v>42169.275567129633</v>
      </c>
      <c r="T2821" s="10">
        <f t="shared" si="267"/>
        <v>42139.275567129633</v>
      </c>
    </row>
    <row r="2822" spans="1:20" ht="43" x14ac:dyDescent="0.5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5">
        <f t="shared" si="264"/>
        <v>1.36</v>
      </c>
      <c r="P2822" s="6">
        <f t="shared" si="265"/>
        <v>13.6</v>
      </c>
      <c r="Q2822" t="str">
        <f t="shared" si="268"/>
        <v>theater</v>
      </c>
      <c r="R2822" t="str">
        <f t="shared" si="269"/>
        <v>plays</v>
      </c>
      <c r="S2822" s="11">
        <f t="shared" si="266"/>
        <v>42425.75</v>
      </c>
      <c r="T2822" s="10">
        <f t="shared" si="267"/>
        <v>42401.360983796301</v>
      </c>
    </row>
    <row r="2823" spans="1:20" ht="43" x14ac:dyDescent="0.5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5">
        <f t="shared" si="264"/>
        <v>1</v>
      </c>
      <c r="P2823" s="6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11">
        <f t="shared" si="266"/>
        <v>41905.672858796301</v>
      </c>
      <c r="T2823" s="10">
        <f t="shared" si="267"/>
        <v>41875.672858796301</v>
      </c>
    </row>
    <row r="2824" spans="1:20" ht="43" x14ac:dyDescent="0.5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5">
        <f t="shared" si="264"/>
        <v>1</v>
      </c>
      <c r="P2824" s="6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11">
        <f t="shared" si="266"/>
        <v>42090.392268518524</v>
      </c>
      <c r="T2824" s="10">
        <f t="shared" si="267"/>
        <v>42060.433935185181</v>
      </c>
    </row>
    <row r="2825" spans="1:20" ht="43" x14ac:dyDescent="0.5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5">
        <f t="shared" si="264"/>
        <v>1.24</v>
      </c>
      <c r="P2825" s="6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11">
        <f t="shared" si="266"/>
        <v>42094.707638888889</v>
      </c>
      <c r="T2825" s="10">
        <f t="shared" si="267"/>
        <v>42066.761643518519</v>
      </c>
    </row>
    <row r="2826" spans="1:20" ht="28.7" x14ac:dyDescent="0.5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11">
        <f t="shared" si="266"/>
        <v>42167.821527777778</v>
      </c>
      <c r="T2826" s="10">
        <f t="shared" si="267"/>
        <v>42136.020787037036</v>
      </c>
    </row>
    <row r="2827" spans="1:20" ht="43" x14ac:dyDescent="0.5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11">
        <f t="shared" si="266"/>
        <v>42342.542662037042</v>
      </c>
      <c r="T2827" s="10">
        <f t="shared" si="267"/>
        <v>42312.542662037042</v>
      </c>
    </row>
    <row r="2828" spans="1:20" ht="43" x14ac:dyDescent="0.5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11">
        <f t="shared" si="266"/>
        <v>42195.041666666672</v>
      </c>
      <c r="T2828" s="10">
        <f t="shared" si="267"/>
        <v>42170.784861111111</v>
      </c>
    </row>
    <row r="2829" spans="1:20" ht="43" x14ac:dyDescent="0.5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11">
        <f t="shared" si="266"/>
        <v>42524.4375</v>
      </c>
      <c r="T2829" s="10">
        <f t="shared" si="267"/>
        <v>42494.433634259258</v>
      </c>
    </row>
    <row r="2830" spans="1:20" ht="43" x14ac:dyDescent="0.5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5">
        <f t="shared" si="264"/>
        <v>1.0037894736842106</v>
      </c>
      <c r="P2830" s="6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11">
        <f t="shared" si="266"/>
        <v>42279.708333333328</v>
      </c>
      <c r="T2830" s="10">
        <f t="shared" si="267"/>
        <v>42254.014687499999</v>
      </c>
    </row>
    <row r="2831" spans="1:20" ht="43" x14ac:dyDescent="0.5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11">
        <f t="shared" si="266"/>
        <v>42523.184236111112</v>
      </c>
      <c r="T2831" s="10">
        <f t="shared" si="267"/>
        <v>42495.184236111112</v>
      </c>
    </row>
    <row r="2832" spans="1:20" ht="28.7" x14ac:dyDescent="0.5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5">
        <f t="shared" si="264"/>
        <v>1</v>
      </c>
      <c r="P2832" s="6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11">
        <f t="shared" si="266"/>
        <v>41770.915972222225</v>
      </c>
      <c r="T2832" s="10">
        <f t="shared" si="267"/>
        <v>41758.589675925927</v>
      </c>
    </row>
    <row r="2833" spans="1:20" ht="28.7" x14ac:dyDescent="0.5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11">
        <f t="shared" si="266"/>
        <v>42201.574884259258</v>
      </c>
      <c r="T2833" s="10">
        <f t="shared" si="267"/>
        <v>42171.574884259258</v>
      </c>
    </row>
    <row r="2834" spans="1:20" ht="43" x14ac:dyDescent="0.5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11">
        <f t="shared" si="266"/>
        <v>41966.666666666672</v>
      </c>
      <c r="T2834" s="10">
        <f t="shared" si="267"/>
        <v>41938.459421296298</v>
      </c>
    </row>
    <row r="2835" spans="1:20" x14ac:dyDescent="0.5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5">
        <f t="shared" si="264"/>
        <v>1.0825925925925926</v>
      </c>
      <c r="P2835" s="6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11">
        <f t="shared" si="266"/>
        <v>42287.833333333328</v>
      </c>
      <c r="T2835" s="10">
        <f t="shared" si="267"/>
        <v>42267.877696759257</v>
      </c>
    </row>
    <row r="2836" spans="1:20" ht="43" x14ac:dyDescent="0.5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5">
        <f t="shared" si="264"/>
        <v>1.7</v>
      </c>
      <c r="P2836" s="6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11">
        <f t="shared" si="266"/>
        <v>42034.709837962961</v>
      </c>
      <c r="T2836" s="10">
        <f t="shared" si="267"/>
        <v>42019.709837962961</v>
      </c>
    </row>
    <row r="2837" spans="1:20" ht="43" x14ac:dyDescent="0.5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11">
        <f t="shared" si="266"/>
        <v>42342.75</v>
      </c>
      <c r="T2837" s="10">
        <f t="shared" si="267"/>
        <v>42313.453900462962</v>
      </c>
    </row>
    <row r="2838" spans="1:20" ht="43" x14ac:dyDescent="0.5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11">
        <f t="shared" si="266"/>
        <v>42783.957638888889</v>
      </c>
      <c r="T2838" s="10">
        <f t="shared" si="267"/>
        <v>42746.011782407411</v>
      </c>
    </row>
    <row r="2839" spans="1:20" ht="57.35" x14ac:dyDescent="0.5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5">
        <f t="shared" si="264"/>
        <v>1</v>
      </c>
      <c r="P2839" s="6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11">
        <f t="shared" si="266"/>
        <v>42347.700046296297</v>
      </c>
      <c r="T2839" s="10">
        <f t="shared" si="267"/>
        <v>42307.658379629633</v>
      </c>
    </row>
    <row r="2840" spans="1:20" ht="43" x14ac:dyDescent="0.5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11">
        <f t="shared" si="266"/>
        <v>41864.666666666664</v>
      </c>
      <c r="T2840" s="10">
        <f t="shared" si="267"/>
        <v>41842.357592592591</v>
      </c>
    </row>
    <row r="2841" spans="1:20" ht="43" x14ac:dyDescent="0.5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11">
        <f t="shared" si="266"/>
        <v>41875.957638888889</v>
      </c>
      <c r="T2841" s="10">
        <f t="shared" si="267"/>
        <v>41852.990208333329</v>
      </c>
    </row>
    <row r="2842" spans="1:20" ht="57.35" x14ac:dyDescent="0.5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5">
        <f t="shared" si="264"/>
        <v>1.04</v>
      </c>
      <c r="P2842" s="6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11">
        <f t="shared" si="266"/>
        <v>42081.458333333328</v>
      </c>
      <c r="T2842" s="10">
        <f t="shared" si="267"/>
        <v>42059.785636574074</v>
      </c>
    </row>
    <row r="2843" spans="1:20" ht="43" x14ac:dyDescent="0.5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5">
        <f t="shared" si="264"/>
        <v>0.01</v>
      </c>
      <c r="P2843" s="6">
        <f t="shared" si="265"/>
        <v>10</v>
      </c>
      <c r="Q2843" t="str">
        <f t="shared" si="268"/>
        <v>theater</v>
      </c>
      <c r="R2843" t="str">
        <f t="shared" si="269"/>
        <v>plays</v>
      </c>
      <c r="S2843" s="11">
        <f t="shared" si="266"/>
        <v>42351.531215277777</v>
      </c>
      <c r="T2843" s="10">
        <f t="shared" si="267"/>
        <v>42291.489548611105</v>
      </c>
    </row>
    <row r="2844" spans="1:20" ht="43" x14ac:dyDescent="0.5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5">
        <f t="shared" si="264"/>
        <v>0</v>
      </c>
      <c r="P2844" s="6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11">
        <f t="shared" si="266"/>
        <v>41811.208333333336</v>
      </c>
      <c r="T2844" s="10">
        <f t="shared" si="267"/>
        <v>41784.702488425923</v>
      </c>
    </row>
    <row r="2845" spans="1:20" ht="43" x14ac:dyDescent="0.5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5">
        <f t="shared" si="264"/>
        <v>0</v>
      </c>
      <c r="P2845" s="6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11">
        <f t="shared" si="266"/>
        <v>42533.916666666672</v>
      </c>
      <c r="T2845" s="10">
        <f t="shared" si="267"/>
        <v>42492.487847222219</v>
      </c>
    </row>
    <row r="2846" spans="1:20" ht="43" x14ac:dyDescent="0.5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5">
        <f t="shared" si="264"/>
        <v>5.4545454545454543E-2</v>
      </c>
      <c r="P2846" s="6">
        <f t="shared" si="265"/>
        <v>30</v>
      </c>
      <c r="Q2846" t="str">
        <f t="shared" si="268"/>
        <v>theater</v>
      </c>
      <c r="R2846" t="str">
        <f t="shared" si="269"/>
        <v>plays</v>
      </c>
      <c r="S2846" s="11">
        <f t="shared" si="266"/>
        <v>42739.296064814815</v>
      </c>
      <c r="T2846" s="10">
        <f t="shared" si="267"/>
        <v>42709.296064814815</v>
      </c>
    </row>
    <row r="2847" spans="1:20" ht="43" x14ac:dyDescent="0.5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11">
        <f t="shared" si="266"/>
        <v>42162.766585648147</v>
      </c>
      <c r="T2847" s="10">
        <f t="shared" si="267"/>
        <v>42102.766585648147</v>
      </c>
    </row>
    <row r="2848" spans="1:20" ht="43" x14ac:dyDescent="0.5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5">
        <f t="shared" si="264"/>
        <v>0</v>
      </c>
      <c r="P2848" s="6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11">
        <f t="shared" si="266"/>
        <v>42153.442060185189</v>
      </c>
      <c r="T2848" s="10">
        <f t="shared" si="267"/>
        <v>42108.442060185189</v>
      </c>
    </row>
    <row r="2849" spans="1:20" ht="43" x14ac:dyDescent="0.5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5">
        <f t="shared" si="264"/>
        <v>0</v>
      </c>
      <c r="P2849" s="6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11">
        <f t="shared" si="266"/>
        <v>42513.556307870371</v>
      </c>
      <c r="T2849" s="10">
        <f t="shared" si="267"/>
        <v>42453.556307870371</v>
      </c>
    </row>
    <row r="2850" spans="1:20" ht="57.35" x14ac:dyDescent="0.5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5">
        <f t="shared" si="264"/>
        <v>2E-3</v>
      </c>
      <c r="P2850" s="6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11">
        <f t="shared" si="266"/>
        <v>42153.398831018523</v>
      </c>
      <c r="T2850" s="10">
        <f t="shared" si="267"/>
        <v>42123.398831018523</v>
      </c>
    </row>
    <row r="2851" spans="1:20" ht="43" x14ac:dyDescent="0.5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5">
        <f t="shared" si="264"/>
        <v>0.01</v>
      </c>
      <c r="P2851" s="6">
        <f t="shared" si="265"/>
        <v>5</v>
      </c>
      <c r="Q2851" t="str">
        <f t="shared" si="268"/>
        <v>theater</v>
      </c>
      <c r="R2851" t="str">
        <f t="shared" si="269"/>
        <v>plays</v>
      </c>
      <c r="S2851" s="11">
        <f t="shared" si="266"/>
        <v>42483.178240740745</v>
      </c>
      <c r="T2851" s="10">
        <f t="shared" si="267"/>
        <v>42453.178240740745</v>
      </c>
    </row>
    <row r="2852" spans="1:20" ht="43" x14ac:dyDescent="0.5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5">
        <f t="shared" si="264"/>
        <v>3.8875E-2</v>
      </c>
      <c r="P2852" s="6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11">
        <f t="shared" si="266"/>
        <v>41887.757071759261</v>
      </c>
      <c r="T2852" s="10">
        <f t="shared" si="267"/>
        <v>41857.757071759261</v>
      </c>
    </row>
    <row r="2853" spans="1:20" ht="43" x14ac:dyDescent="0.5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5">
        <f t="shared" si="264"/>
        <v>0</v>
      </c>
      <c r="P2853" s="6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11">
        <f t="shared" si="266"/>
        <v>42398.720138888893</v>
      </c>
      <c r="T2853" s="10">
        <f t="shared" si="267"/>
        <v>42389.752650462964</v>
      </c>
    </row>
    <row r="2854" spans="1:20" ht="43" x14ac:dyDescent="0.5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5">
        <f t="shared" si="264"/>
        <v>1.9E-2</v>
      </c>
      <c r="P2854" s="6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11">
        <f t="shared" si="266"/>
        <v>41810.795173611114</v>
      </c>
      <c r="T2854" s="10">
        <f t="shared" si="267"/>
        <v>41780.795173611114</v>
      </c>
    </row>
    <row r="2855" spans="1:20" ht="43" x14ac:dyDescent="0.5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5">
        <f t="shared" si="264"/>
        <v>0</v>
      </c>
      <c r="P2855" s="6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11">
        <f t="shared" si="266"/>
        <v>41895.940937499996</v>
      </c>
      <c r="T2855" s="10">
        <f t="shared" si="267"/>
        <v>41835.940937499996</v>
      </c>
    </row>
    <row r="2856" spans="1:20" ht="43" x14ac:dyDescent="0.5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11">
        <f t="shared" si="266"/>
        <v>42131.46665509259</v>
      </c>
      <c r="T2856" s="10">
        <f t="shared" si="267"/>
        <v>42111.46665509259</v>
      </c>
    </row>
    <row r="2857" spans="1:20" ht="43" x14ac:dyDescent="0.5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5">
        <f t="shared" si="264"/>
        <v>0.5</v>
      </c>
      <c r="P2857" s="6">
        <f t="shared" si="265"/>
        <v>60</v>
      </c>
      <c r="Q2857" t="str">
        <f t="shared" si="268"/>
        <v>theater</v>
      </c>
      <c r="R2857" t="str">
        <f t="shared" si="269"/>
        <v>plays</v>
      </c>
      <c r="S2857" s="11">
        <f t="shared" si="266"/>
        <v>42398.731944444444</v>
      </c>
      <c r="T2857" s="10">
        <f t="shared" si="267"/>
        <v>42369.757766203707</v>
      </c>
    </row>
    <row r="2858" spans="1:20" ht="43" x14ac:dyDescent="0.5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11">
        <f t="shared" si="266"/>
        <v>42224.648611111115</v>
      </c>
      <c r="T2858" s="10">
        <f t="shared" si="267"/>
        <v>42164.787581018521</v>
      </c>
    </row>
    <row r="2859" spans="1:20" ht="57.35" x14ac:dyDescent="0.5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5">
        <f t="shared" si="264"/>
        <v>0.19736842105263158</v>
      </c>
      <c r="P2859" s="6">
        <f t="shared" si="265"/>
        <v>500</v>
      </c>
      <c r="Q2859" t="str">
        <f t="shared" si="268"/>
        <v>theater</v>
      </c>
      <c r="R2859" t="str">
        <f t="shared" si="269"/>
        <v>plays</v>
      </c>
      <c r="S2859" s="11">
        <f t="shared" si="266"/>
        <v>42786.5</v>
      </c>
      <c r="T2859" s="10">
        <f t="shared" si="267"/>
        <v>42726.670081018514</v>
      </c>
    </row>
    <row r="2860" spans="1:20" ht="43" x14ac:dyDescent="0.5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5">
        <f t="shared" si="264"/>
        <v>0</v>
      </c>
      <c r="P2860" s="6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11">
        <f t="shared" si="266"/>
        <v>41978.227777777778</v>
      </c>
      <c r="T2860" s="10">
        <f t="shared" si="267"/>
        <v>41954.295081018514</v>
      </c>
    </row>
    <row r="2861" spans="1:20" ht="28.7" x14ac:dyDescent="0.5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5">
        <f t="shared" si="264"/>
        <v>1.7500000000000002E-2</v>
      </c>
      <c r="P2861" s="6">
        <f t="shared" si="265"/>
        <v>35</v>
      </c>
      <c r="Q2861" t="str">
        <f t="shared" si="268"/>
        <v>theater</v>
      </c>
      <c r="R2861" t="str">
        <f t="shared" si="269"/>
        <v>plays</v>
      </c>
      <c r="S2861" s="11">
        <f t="shared" si="266"/>
        <v>42293.112314814818</v>
      </c>
      <c r="T2861" s="10">
        <f t="shared" si="267"/>
        <v>42233.112314814818</v>
      </c>
    </row>
    <row r="2862" spans="1:20" ht="43" x14ac:dyDescent="0.5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11">
        <f t="shared" si="266"/>
        <v>42540.550648148142</v>
      </c>
      <c r="T2862" s="10">
        <f t="shared" si="267"/>
        <v>42480.550648148142</v>
      </c>
    </row>
    <row r="2863" spans="1:20" ht="43" x14ac:dyDescent="0.5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5">
        <f t="shared" si="264"/>
        <v>0.32</v>
      </c>
      <c r="P2863" s="6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11">
        <f t="shared" si="266"/>
        <v>42271.340833333335</v>
      </c>
      <c r="T2863" s="10">
        <f t="shared" si="267"/>
        <v>42257.340833333335</v>
      </c>
    </row>
    <row r="2864" spans="1:20" ht="43" x14ac:dyDescent="0.5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11">
        <f t="shared" si="266"/>
        <v>41814.539687500001</v>
      </c>
      <c r="T2864" s="10">
        <f t="shared" si="267"/>
        <v>41784.539687500001</v>
      </c>
    </row>
    <row r="2865" spans="1:20" ht="43" x14ac:dyDescent="0.5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5">
        <f t="shared" si="264"/>
        <v>4.0000000000000002E-4</v>
      </c>
      <c r="P2865" s="6">
        <f t="shared" si="265"/>
        <v>20</v>
      </c>
      <c r="Q2865" t="str">
        <f t="shared" si="268"/>
        <v>theater</v>
      </c>
      <c r="R2865" t="str">
        <f t="shared" si="269"/>
        <v>plays</v>
      </c>
      <c r="S2865" s="11">
        <f t="shared" si="266"/>
        <v>41891.425034722226</v>
      </c>
      <c r="T2865" s="10">
        <f t="shared" si="267"/>
        <v>41831.425034722226</v>
      </c>
    </row>
    <row r="2866" spans="1:20" x14ac:dyDescent="0.5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5">
        <f t="shared" si="264"/>
        <v>1.6E-2</v>
      </c>
      <c r="P2866" s="6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11">
        <f t="shared" si="266"/>
        <v>42202.304166666669</v>
      </c>
      <c r="T2866" s="10">
        <f t="shared" si="267"/>
        <v>42172.363506944443</v>
      </c>
    </row>
    <row r="2867" spans="1:20" ht="43" x14ac:dyDescent="0.5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5">
        <f t="shared" si="264"/>
        <v>0</v>
      </c>
      <c r="P2867" s="6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11">
        <f t="shared" si="266"/>
        <v>42009.864108796297</v>
      </c>
      <c r="T2867" s="10">
        <f t="shared" si="267"/>
        <v>41949.864108796297</v>
      </c>
    </row>
    <row r="2868" spans="1:20" ht="43" x14ac:dyDescent="0.5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5">
        <f t="shared" si="264"/>
        <v>8.9999999999999993E-3</v>
      </c>
      <c r="P2868" s="6">
        <f t="shared" si="265"/>
        <v>22.5</v>
      </c>
      <c r="Q2868" t="str">
        <f t="shared" si="268"/>
        <v>theater</v>
      </c>
      <c r="R2868" t="str">
        <f t="shared" si="269"/>
        <v>plays</v>
      </c>
      <c r="S2868" s="11">
        <f t="shared" si="266"/>
        <v>42657.666666666672</v>
      </c>
      <c r="T2868" s="10">
        <f t="shared" si="267"/>
        <v>42627.705104166671</v>
      </c>
    </row>
    <row r="2869" spans="1:20" ht="43" x14ac:dyDescent="0.5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5">
        <f t="shared" si="264"/>
        <v>0.2016</v>
      </c>
      <c r="P2869" s="6">
        <f t="shared" si="265"/>
        <v>50.4</v>
      </c>
      <c r="Q2869" t="str">
        <f t="shared" si="268"/>
        <v>theater</v>
      </c>
      <c r="R2869" t="str">
        <f t="shared" si="269"/>
        <v>plays</v>
      </c>
      <c r="S2869" s="11">
        <f t="shared" si="266"/>
        <v>42554.916666666672</v>
      </c>
      <c r="T2869" s="10">
        <f t="shared" si="267"/>
        <v>42530.945277777777</v>
      </c>
    </row>
    <row r="2870" spans="1:20" ht="43" x14ac:dyDescent="0.5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11">
        <f t="shared" si="266"/>
        <v>42648.577013888891</v>
      </c>
      <c r="T2870" s="10">
        <f t="shared" si="267"/>
        <v>42618.577013888891</v>
      </c>
    </row>
    <row r="2871" spans="1:20" ht="57.35" x14ac:dyDescent="0.5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5">
        <f t="shared" si="264"/>
        <v>8.8500000000000002E-3</v>
      </c>
      <c r="P2871" s="6">
        <f t="shared" si="265"/>
        <v>35.4</v>
      </c>
      <c r="Q2871" t="str">
        <f t="shared" si="268"/>
        <v>theater</v>
      </c>
      <c r="R2871" t="str">
        <f t="shared" si="269"/>
        <v>plays</v>
      </c>
      <c r="S2871" s="11">
        <f t="shared" si="266"/>
        <v>42570.343530092592</v>
      </c>
      <c r="T2871" s="10">
        <f t="shared" si="267"/>
        <v>42540.343530092592</v>
      </c>
    </row>
    <row r="2872" spans="1:20" ht="43" x14ac:dyDescent="0.5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5">
        <f t="shared" si="264"/>
        <v>0.15</v>
      </c>
      <c r="P2872" s="6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11">
        <f t="shared" si="266"/>
        <v>41775.939409722225</v>
      </c>
      <c r="T2872" s="10">
        <f t="shared" si="267"/>
        <v>41745.939409722225</v>
      </c>
    </row>
    <row r="2873" spans="1:20" ht="43" x14ac:dyDescent="0.5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11">
        <f t="shared" si="266"/>
        <v>41994.488576388889</v>
      </c>
      <c r="T2873" s="10">
        <f t="shared" si="267"/>
        <v>41974.488576388889</v>
      </c>
    </row>
    <row r="2874" spans="1:20" ht="28.7" x14ac:dyDescent="0.5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5">
        <f t="shared" si="264"/>
        <v>0</v>
      </c>
      <c r="P2874" s="6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11">
        <f t="shared" si="266"/>
        <v>42174.86618055556</v>
      </c>
      <c r="T2874" s="10">
        <f t="shared" si="267"/>
        <v>42114.86618055556</v>
      </c>
    </row>
    <row r="2875" spans="1:20" ht="43" x14ac:dyDescent="0.5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5">
        <f t="shared" si="264"/>
        <v>0.38119999999999998</v>
      </c>
      <c r="P2875" s="6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11">
        <f t="shared" si="266"/>
        <v>42032.567488425921</v>
      </c>
      <c r="T2875" s="10">
        <f t="shared" si="267"/>
        <v>42002.567488425921</v>
      </c>
    </row>
    <row r="2876" spans="1:20" ht="43" x14ac:dyDescent="0.5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11">
        <f t="shared" si="266"/>
        <v>42752.59474537037</v>
      </c>
      <c r="T2876" s="10">
        <f t="shared" si="267"/>
        <v>42722.59474537037</v>
      </c>
    </row>
    <row r="2877" spans="1:20" ht="43" x14ac:dyDescent="0.5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5">
        <f t="shared" si="264"/>
        <v>3.5E-4</v>
      </c>
      <c r="P2877" s="6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11">
        <f t="shared" si="266"/>
        <v>42494.878391203703</v>
      </c>
      <c r="T2877" s="10">
        <f t="shared" si="267"/>
        <v>42464.878391203703</v>
      </c>
    </row>
    <row r="2878" spans="1:20" ht="43" x14ac:dyDescent="0.5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5">
        <f t="shared" si="264"/>
        <v>0</v>
      </c>
      <c r="P2878" s="6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11">
        <f t="shared" si="266"/>
        <v>42201.493969907402</v>
      </c>
      <c r="T2878" s="10">
        <f t="shared" si="267"/>
        <v>42171.493969907402</v>
      </c>
    </row>
    <row r="2879" spans="1:20" ht="43" x14ac:dyDescent="0.5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11">
        <f t="shared" si="266"/>
        <v>42704.458333333328</v>
      </c>
      <c r="T2879" s="10">
        <f t="shared" si="267"/>
        <v>42672.705138888887</v>
      </c>
    </row>
    <row r="2880" spans="1:20" ht="43" x14ac:dyDescent="0.5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5">
        <f t="shared" si="264"/>
        <v>2.1000000000000001E-2</v>
      </c>
      <c r="P2880" s="6">
        <f t="shared" si="265"/>
        <v>15.75</v>
      </c>
      <c r="Q2880" t="str">
        <f t="shared" si="268"/>
        <v>theater</v>
      </c>
      <c r="R2880" t="str">
        <f t="shared" si="269"/>
        <v>plays</v>
      </c>
      <c r="S2880" s="11">
        <f t="shared" si="266"/>
        <v>42188.365682870368</v>
      </c>
      <c r="T2880" s="10">
        <f t="shared" si="267"/>
        <v>42128.365682870368</v>
      </c>
    </row>
    <row r="2881" spans="1:20" ht="43" x14ac:dyDescent="0.5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5">
        <f t="shared" si="264"/>
        <v>2.5892857142857141E-3</v>
      </c>
      <c r="P2881" s="6">
        <f t="shared" si="265"/>
        <v>29</v>
      </c>
      <c r="Q2881" t="str">
        <f t="shared" si="268"/>
        <v>theater</v>
      </c>
      <c r="R2881" t="str">
        <f t="shared" si="269"/>
        <v>plays</v>
      </c>
      <c r="S2881" s="11">
        <f t="shared" si="266"/>
        <v>42389.475243055553</v>
      </c>
      <c r="T2881" s="10">
        <f t="shared" si="267"/>
        <v>42359.475243055553</v>
      </c>
    </row>
    <row r="2882" spans="1:20" ht="43" x14ac:dyDescent="0.5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5">
        <f t="shared" ref="O2882:O2945" si="270">E2882/D2882</f>
        <v>0.23333333333333334</v>
      </c>
      <c r="P2882" s="6">
        <f t="shared" ref="P2882:P2945" si="271">E2882/L2882</f>
        <v>96.551724137931032</v>
      </c>
      <c r="Q2882" t="str">
        <f t="shared" si="268"/>
        <v>theater</v>
      </c>
      <c r="R2882" t="str">
        <f t="shared" si="269"/>
        <v>plays</v>
      </c>
      <c r="S2882" s="11">
        <f t="shared" ref="S2882:S2945" si="272">(((I2882/60)/60)/24)+DATE(1970,1,1)+(-6/24)</f>
        <v>42236.461805555555</v>
      </c>
      <c r="T2882" s="10">
        <f t="shared" ref="T2882:T2945" si="273">(((J2882/60)/60)/24)+DATE(1970,1,1)+(-6/24)</f>
        <v>42192.655694444446</v>
      </c>
    </row>
    <row r="2883" spans="1:20" ht="43" x14ac:dyDescent="0.5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5">
        <f t="shared" si="270"/>
        <v>0</v>
      </c>
      <c r="P2883" s="6" t="e">
        <f t="shared" si="271"/>
        <v>#DIV/0!</v>
      </c>
      <c r="Q2883" t="str">
        <f t="shared" ref="Q2883:Q2946" si="274">LEFT(N2883,FIND("/",N2883)-1)</f>
        <v>theater</v>
      </c>
      <c r="R2883" t="str">
        <f t="shared" ref="R2883:R2946" si="275">RIGHT(N2883, LEN(N2883)-FIND("/", N2883))</f>
        <v>plays</v>
      </c>
      <c r="S2883" s="11">
        <f t="shared" si="272"/>
        <v>41976.389305555553</v>
      </c>
      <c r="T2883" s="10">
        <f t="shared" si="273"/>
        <v>41916.347638888888</v>
      </c>
    </row>
    <row r="2884" spans="1:20" ht="43" x14ac:dyDescent="0.5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5">
        <f t="shared" si="270"/>
        <v>0.33600000000000002</v>
      </c>
      <c r="P2884" s="6">
        <f t="shared" si="271"/>
        <v>63</v>
      </c>
      <c r="Q2884" t="str">
        <f t="shared" si="274"/>
        <v>theater</v>
      </c>
      <c r="R2884" t="str">
        <f t="shared" si="275"/>
        <v>plays</v>
      </c>
      <c r="S2884" s="11">
        <f t="shared" si="272"/>
        <v>42491.346273148149</v>
      </c>
      <c r="T2884" s="10">
        <f t="shared" si="273"/>
        <v>42461.346273148149</v>
      </c>
    </row>
    <row r="2885" spans="1:20" ht="43" x14ac:dyDescent="0.5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5">
        <f t="shared" si="270"/>
        <v>0.1908</v>
      </c>
      <c r="P2885" s="6">
        <f t="shared" si="271"/>
        <v>381.6</v>
      </c>
      <c r="Q2885" t="str">
        <f t="shared" si="274"/>
        <v>theater</v>
      </c>
      <c r="R2885" t="str">
        <f t="shared" si="275"/>
        <v>plays</v>
      </c>
      <c r="S2885" s="11">
        <f t="shared" si="272"/>
        <v>42405.957638888889</v>
      </c>
      <c r="T2885" s="10">
        <f t="shared" si="273"/>
        <v>42370.65320601852</v>
      </c>
    </row>
    <row r="2886" spans="1:20" ht="28.7" x14ac:dyDescent="0.5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5">
        <f t="shared" si="270"/>
        <v>4.1111111111111114E-3</v>
      </c>
      <c r="P2886" s="6">
        <f t="shared" si="271"/>
        <v>46.25</v>
      </c>
      <c r="Q2886" t="str">
        <f t="shared" si="274"/>
        <v>theater</v>
      </c>
      <c r="R2886" t="str">
        <f t="shared" si="275"/>
        <v>plays</v>
      </c>
      <c r="S2886" s="11">
        <f t="shared" si="272"/>
        <v>41978.477256944447</v>
      </c>
      <c r="T2886" s="10">
        <f t="shared" si="273"/>
        <v>41948.477256944447</v>
      </c>
    </row>
    <row r="2887" spans="1:20" ht="28.7" x14ac:dyDescent="0.5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5">
        <f t="shared" si="270"/>
        <v>0.32500000000000001</v>
      </c>
      <c r="P2887" s="6">
        <f t="shared" si="271"/>
        <v>26</v>
      </c>
      <c r="Q2887" t="str">
        <f t="shared" si="274"/>
        <v>theater</v>
      </c>
      <c r="R2887" t="str">
        <f t="shared" si="275"/>
        <v>plays</v>
      </c>
      <c r="S2887" s="11">
        <f t="shared" si="272"/>
        <v>42076.784733796296</v>
      </c>
      <c r="T2887" s="10">
        <f t="shared" si="273"/>
        <v>42046.82640046296</v>
      </c>
    </row>
    <row r="2888" spans="1:20" ht="43" x14ac:dyDescent="0.5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5">
        <f t="shared" si="270"/>
        <v>0.05</v>
      </c>
      <c r="P2888" s="6">
        <f t="shared" si="271"/>
        <v>10</v>
      </c>
      <c r="Q2888" t="str">
        <f t="shared" si="274"/>
        <v>theater</v>
      </c>
      <c r="R2888" t="str">
        <f t="shared" si="275"/>
        <v>plays</v>
      </c>
      <c r="S2888" s="11">
        <f t="shared" si="272"/>
        <v>42265.915972222225</v>
      </c>
      <c r="T2888" s="10">
        <f t="shared" si="273"/>
        <v>42261.382916666669</v>
      </c>
    </row>
    <row r="2889" spans="1:20" ht="43" x14ac:dyDescent="0.5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5">
        <f t="shared" si="270"/>
        <v>1.6666666666666668E-3</v>
      </c>
      <c r="P2889" s="6">
        <f t="shared" si="271"/>
        <v>5</v>
      </c>
      <c r="Q2889" t="str">
        <f t="shared" si="274"/>
        <v>theater</v>
      </c>
      <c r="R2889" t="str">
        <f t="shared" si="275"/>
        <v>plays</v>
      </c>
      <c r="S2889" s="11">
        <f t="shared" si="272"/>
        <v>42015.177361111113</v>
      </c>
      <c r="T2889" s="10">
        <f t="shared" si="273"/>
        <v>41985.177361111113</v>
      </c>
    </row>
    <row r="2890" spans="1:20" ht="43" x14ac:dyDescent="0.5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5">
        <f t="shared" si="270"/>
        <v>0</v>
      </c>
      <c r="P2890" s="6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11">
        <f t="shared" si="272"/>
        <v>41929.957638888889</v>
      </c>
      <c r="T2890" s="10">
        <f t="shared" si="273"/>
        <v>41922.285185185188</v>
      </c>
    </row>
    <row r="2891" spans="1:20" ht="43" x14ac:dyDescent="0.5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11">
        <f t="shared" si="272"/>
        <v>41880.613252314812</v>
      </c>
      <c r="T2891" s="10">
        <f t="shared" si="273"/>
        <v>41850.613252314812</v>
      </c>
    </row>
    <row r="2892" spans="1:20" ht="43" x14ac:dyDescent="0.5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5">
        <f t="shared" si="270"/>
        <v>1.0500000000000001E-2</v>
      </c>
      <c r="P2892" s="6">
        <f t="shared" si="271"/>
        <v>7</v>
      </c>
      <c r="Q2892" t="str">
        <f t="shared" si="274"/>
        <v>theater</v>
      </c>
      <c r="R2892" t="str">
        <f t="shared" si="275"/>
        <v>plays</v>
      </c>
      <c r="S2892" s="11">
        <f t="shared" si="272"/>
        <v>41859.875</v>
      </c>
      <c r="T2892" s="10">
        <f t="shared" si="273"/>
        <v>41831.492962962962</v>
      </c>
    </row>
    <row r="2893" spans="1:20" ht="43" x14ac:dyDescent="0.5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5">
        <f t="shared" si="270"/>
        <v>2.7300000000000001E-2</v>
      </c>
      <c r="P2893" s="6">
        <f t="shared" si="271"/>
        <v>27.3</v>
      </c>
      <c r="Q2893" t="str">
        <f t="shared" si="274"/>
        <v>theater</v>
      </c>
      <c r="R2893" t="str">
        <f t="shared" si="275"/>
        <v>plays</v>
      </c>
      <c r="S2893" s="11">
        <f t="shared" si="272"/>
        <v>42475.59175925926</v>
      </c>
      <c r="T2893" s="10">
        <f t="shared" si="273"/>
        <v>42415.633425925931</v>
      </c>
    </row>
    <row r="2894" spans="1:20" ht="43" x14ac:dyDescent="0.5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11">
        <f t="shared" si="272"/>
        <v>41876.625</v>
      </c>
      <c r="T2894" s="10">
        <f t="shared" si="273"/>
        <v>41869.464166666665</v>
      </c>
    </row>
    <row r="2895" spans="1:20" x14ac:dyDescent="0.5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5">
        <f t="shared" si="270"/>
        <v>5.0000000000000001E-3</v>
      </c>
      <c r="P2895" s="6">
        <f t="shared" si="271"/>
        <v>12.5</v>
      </c>
      <c r="Q2895" t="str">
        <f t="shared" si="274"/>
        <v>theater</v>
      </c>
      <c r="R2895" t="str">
        <f t="shared" si="275"/>
        <v>plays</v>
      </c>
      <c r="S2895" s="11">
        <f t="shared" si="272"/>
        <v>42012.833333333328</v>
      </c>
      <c r="T2895" s="10">
        <f t="shared" si="273"/>
        <v>41953.523090277777</v>
      </c>
    </row>
    <row r="2896" spans="1:20" ht="28.7" x14ac:dyDescent="0.5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5">
        <f t="shared" si="270"/>
        <v>0</v>
      </c>
      <c r="P2896" s="6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11">
        <f t="shared" si="272"/>
        <v>42097.694618055553</v>
      </c>
      <c r="T2896" s="10">
        <f t="shared" si="273"/>
        <v>42037.736284722225</v>
      </c>
    </row>
    <row r="2897" spans="1:20" ht="43" x14ac:dyDescent="0.5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5">
        <f t="shared" si="270"/>
        <v>4.5999999999999999E-2</v>
      </c>
      <c r="P2897" s="6">
        <f t="shared" si="271"/>
        <v>5.75</v>
      </c>
      <c r="Q2897" t="str">
        <f t="shared" si="274"/>
        <v>theater</v>
      </c>
      <c r="R2897" t="str">
        <f t="shared" si="275"/>
        <v>plays</v>
      </c>
      <c r="S2897" s="11">
        <f t="shared" si="272"/>
        <v>41812.625</v>
      </c>
      <c r="T2897" s="10">
        <f t="shared" si="273"/>
        <v>41811.305462962962</v>
      </c>
    </row>
    <row r="2898" spans="1:20" ht="43" x14ac:dyDescent="0.5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11">
        <f t="shared" si="272"/>
        <v>42716</v>
      </c>
      <c r="T2898" s="10">
        <f t="shared" si="273"/>
        <v>42701.658807870372</v>
      </c>
    </row>
    <row r="2899" spans="1:20" ht="43" x14ac:dyDescent="0.5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11">
        <f t="shared" si="272"/>
        <v>42288.395196759258</v>
      </c>
      <c r="T2899" s="10">
        <f t="shared" si="273"/>
        <v>42258.396504629629</v>
      </c>
    </row>
    <row r="2900" spans="1:20" ht="43" x14ac:dyDescent="0.5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11">
        <f t="shared" si="272"/>
        <v>42308.414965277778</v>
      </c>
      <c r="T2900" s="10">
        <f t="shared" si="273"/>
        <v>42278.414965277778</v>
      </c>
    </row>
    <row r="2901" spans="1:20" ht="43" x14ac:dyDescent="0.5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5">
        <f t="shared" si="270"/>
        <v>0</v>
      </c>
      <c r="P2901" s="6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11">
        <f t="shared" si="272"/>
        <v>42574.828217592592</v>
      </c>
      <c r="T2901" s="10">
        <f t="shared" si="273"/>
        <v>42514.828217592592</v>
      </c>
    </row>
    <row r="2902" spans="1:20" ht="57.35" x14ac:dyDescent="0.5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11">
        <f t="shared" si="272"/>
        <v>41859.984166666669</v>
      </c>
      <c r="T2902" s="10">
        <f t="shared" si="273"/>
        <v>41829.984166666669</v>
      </c>
    </row>
    <row r="2903" spans="1:20" ht="43" x14ac:dyDescent="0.5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5">
        <f t="shared" si="270"/>
        <v>8.0000000000000002E-3</v>
      </c>
      <c r="P2903" s="6">
        <f t="shared" si="271"/>
        <v>3</v>
      </c>
      <c r="Q2903" t="str">
        <f t="shared" si="274"/>
        <v>theater</v>
      </c>
      <c r="R2903" t="str">
        <f t="shared" si="275"/>
        <v>plays</v>
      </c>
      <c r="S2903" s="11">
        <f t="shared" si="272"/>
        <v>42042.654386574075</v>
      </c>
      <c r="T2903" s="10">
        <f t="shared" si="273"/>
        <v>41982.654386574075</v>
      </c>
    </row>
    <row r="2904" spans="1:20" ht="43" x14ac:dyDescent="0.5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5">
        <f t="shared" si="270"/>
        <v>1.6666666666666666E-4</v>
      </c>
      <c r="P2904" s="6">
        <f t="shared" si="271"/>
        <v>25</v>
      </c>
      <c r="Q2904" t="str">
        <f t="shared" si="274"/>
        <v>theater</v>
      </c>
      <c r="R2904" t="str">
        <f t="shared" si="275"/>
        <v>plays</v>
      </c>
      <c r="S2904" s="11">
        <f t="shared" si="272"/>
        <v>42240.189768518518</v>
      </c>
      <c r="T2904" s="10">
        <f t="shared" si="273"/>
        <v>42210.189768518518</v>
      </c>
    </row>
    <row r="2905" spans="1:20" ht="43" x14ac:dyDescent="0.5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5">
        <f t="shared" si="270"/>
        <v>7.7999999999999996E-3</v>
      </c>
      <c r="P2905" s="6">
        <f t="shared" si="271"/>
        <v>9.75</v>
      </c>
      <c r="Q2905" t="str">
        <f t="shared" si="274"/>
        <v>theater</v>
      </c>
      <c r="R2905" t="str">
        <f t="shared" si="275"/>
        <v>plays</v>
      </c>
      <c r="S2905" s="11">
        <f t="shared" si="272"/>
        <v>42255.916874999995</v>
      </c>
      <c r="T2905" s="10">
        <f t="shared" si="273"/>
        <v>42195.916874999995</v>
      </c>
    </row>
    <row r="2906" spans="1:20" ht="43" x14ac:dyDescent="0.5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5">
        <f t="shared" si="270"/>
        <v>0.05</v>
      </c>
      <c r="P2906" s="6">
        <f t="shared" si="271"/>
        <v>18.75</v>
      </c>
      <c r="Q2906" t="str">
        <f t="shared" si="274"/>
        <v>theater</v>
      </c>
      <c r="R2906" t="str">
        <f t="shared" si="275"/>
        <v>plays</v>
      </c>
      <c r="S2906" s="11">
        <f t="shared" si="272"/>
        <v>41952.25</v>
      </c>
      <c r="T2906" s="10">
        <f t="shared" si="273"/>
        <v>41940.717951388891</v>
      </c>
    </row>
    <row r="2907" spans="1:20" ht="43" x14ac:dyDescent="0.5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11">
        <f t="shared" si="272"/>
        <v>42619.806863425925</v>
      </c>
      <c r="T2907" s="10">
        <f t="shared" si="273"/>
        <v>42605.806863425925</v>
      </c>
    </row>
    <row r="2908" spans="1:20" ht="43" x14ac:dyDescent="0.5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11">
        <f t="shared" si="272"/>
        <v>42216.791666666672</v>
      </c>
      <c r="T2908" s="10">
        <f t="shared" si="273"/>
        <v>42199.398912037039</v>
      </c>
    </row>
    <row r="2909" spans="1:20" ht="43" x14ac:dyDescent="0.5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5">
        <f t="shared" si="270"/>
        <v>8.0000000000000004E-4</v>
      </c>
      <c r="P2909" s="6">
        <f t="shared" si="271"/>
        <v>1</v>
      </c>
      <c r="Q2909" t="str">
        <f t="shared" si="274"/>
        <v>theater</v>
      </c>
      <c r="R2909" t="str">
        <f t="shared" si="275"/>
        <v>plays</v>
      </c>
      <c r="S2909" s="11">
        <f t="shared" si="272"/>
        <v>42504.627743055549</v>
      </c>
      <c r="T2909" s="10">
        <f t="shared" si="273"/>
        <v>42444.627743055549</v>
      </c>
    </row>
    <row r="2910" spans="1:20" ht="57.35" x14ac:dyDescent="0.5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5">
        <f t="shared" si="270"/>
        <v>2.75E-2</v>
      </c>
      <c r="P2910" s="6">
        <f t="shared" si="271"/>
        <v>52.8</v>
      </c>
      <c r="Q2910" t="str">
        <f t="shared" si="274"/>
        <v>theater</v>
      </c>
      <c r="R2910" t="str">
        <f t="shared" si="275"/>
        <v>plays</v>
      </c>
      <c r="S2910" s="11">
        <f t="shared" si="272"/>
        <v>42529.481701388882</v>
      </c>
      <c r="T2910" s="10">
        <f t="shared" si="273"/>
        <v>42499.481701388882</v>
      </c>
    </row>
    <row r="2911" spans="1:20" ht="43" x14ac:dyDescent="0.5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5">
        <f t="shared" si="270"/>
        <v>1.1111111111111112E-4</v>
      </c>
      <c r="P2911" s="6">
        <f t="shared" si="271"/>
        <v>20</v>
      </c>
      <c r="Q2911" t="str">
        <f t="shared" si="274"/>
        <v>theater</v>
      </c>
      <c r="R2911" t="str">
        <f t="shared" si="275"/>
        <v>plays</v>
      </c>
      <c r="S2911" s="11">
        <f t="shared" si="272"/>
        <v>41968.573611111111</v>
      </c>
      <c r="T2911" s="10">
        <f t="shared" si="273"/>
        <v>41929.016215277778</v>
      </c>
    </row>
    <row r="2912" spans="1:20" ht="43" x14ac:dyDescent="0.5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5">
        <f t="shared" si="270"/>
        <v>3.3333333333333335E-5</v>
      </c>
      <c r="P2912" s="6">
        <f t="shared" si="271"/>
        <v>1</v>
      </c>
      <c r="Q2912" t="str">
        <f t="shared" si="274"/>
        <v>theater</v>
      </c>
      <c r="R2912" t="str">
        <f t="shared" si="275"/>
        <v>plays</v>
      </c>
      <c r="S2912" s="11">
        <f t="shared" si="272"/>
        <v>42167.591284722221</v>
      </c>
      <c r="T2912" s="10">
        <f t="shared" si="273"/>
        <v>42107.591284722221</v>
      </c>
    </row>
    <row r="2913" spans="1:20" ht="43" x14ac:dyDescent="0.5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11">
        <f t="shared" si="272"/>
        <v>42182.518819444449</v>
      </c>
      <c r="T2913" s="10">
        <f t="shared" si="273"/>
        <v>42142.518819444449</v>
      </c>
    </row>
    <row r="2914" spans="1:20" ht="43" x14ac:dyDescent="0.5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11">
        <f t="shared" si="272"/>
        <v>42383.881643518514</v>
      </c>
      <c r="T2914" s="10">
        <f t="shared" si="273"/>
        <v>42353.881643518514</v>
      </c>
    </row>
    <row r="2915" spans="1:20" ht="43" x14ac:dyDescent="0.5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5">
        <f t="shared" si="270"/>
        <v>2.0000000000000001E-4</v>
      </c>
      <c r="P2915" s="6">
        <f t="shared" si="271"/>
        <v>1</v>
      </c>
      <c r="Q2915" t="str">
        <f t="shared" si="274"/>
        <v>theater</v>
      </c>
      <c r="R2915" t="str">
        <f t="shared" si="275"/>
        <v>plays</v>
      </c>
      <c r="S2915" s="11">
        <f t="shared" si="272"/>
        <v>41888.672905092593</v>
      </c>
      <c r="T2915" s="10">
        <f t="shared" si="273"/>
        <v>41828.672905092593</v>
      </c>
    </row>
    <row r="2916" spans="1:20" ht="28.7" x14ac:dyDescent="0.5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5">
        <f t="shared" si="270"/>
        <v>4.0000000000000003E-5</v>
      </c>
      <c r="P2916" s="6">
        <f t="shared" si="271"/>
        <v>1</v>
      </c>
      <c r="Q2916" t="str">
        <f t="shared" si="274"/>
        <v>theater</v>
      </c>
      <c r="R2916" t="str">
        <f t="shared" si="275"/>
        <v>plays</v>
      </c>
      <c r="S2916" s="11">
        <f t="shared" si="272"/>
        <v>42077.615671296298</v>
      </c>
      <c r="T2916" s="10">
        <f t="shared" si="273"/>
        <v>42017.657337962963</v>
      </c>
    </row>
    <row r="2917" spans="1:20" ht="43" x14ac:dyDescent="0.5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11">
        <f t="shared" si="272"/>
        <v>42445.106365740736</v>
      </c>
      <c r="T2917" s="10">
        <f t="shared" si="273"/>
        <v>42415.148032407407</v>
      </c>
    </row>
    <row r="2918" spans="1:20" ht="43" x14ac:dyDescent="0.5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11">
        <f t="shared" si="272"/>
        <v>41778.226724537039</v>
      </c>
      <c r="T2918" s="10">
        <f t="shared" si="273"/>
        <v>41755.226724537039</v>
      </c>
    </row>
    <row r="2919" spans="1:20" ht="43" x14ac:dyDescent="0.5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5">
        <f t="shared" si="270"/>
        <v>0.2185</v>
      </c>
      <c r="P2919" s="6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11">
        <f t="shared" si="272"/>
        <v>42262.984340277777</v>
      </c>
      <c r="T2919" s="10">
        <f t="shared" si="273"/>
        <v>42244.984340277777</v>
      </c>
    </row>
    <row r="2920" spans="1:20" ht="43" x14ac:dyDescent="0.5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1">
        <f t="shared" si="272"/>
        <v>42306.379710648151</v>
      </c>
      <c r="T2920" s="10">
        <f t="shared" si="273"/>
        <v>42278.379710648151</v>
      </c>
    </row>
    <row r="2921" spans="1:20" ht="43" x14ac:dyDescent="0.5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5">
        <f t="shared" si="270"/>
        <v>8.5000000000000006E-2</v>
      </c>
      <c r="P2921" s="6">
        <f t="shared" si="271"/>
        <v>8.5</v>
      </c>
      <c r="Q2921" t="str">
        <f t="shared" si="274"/>
        <v>theater</v>
      </c>
      <c r="R2921" t="str">
        <f t="shared" si="275"/>
        <v>plays</v>
      </c>
      <c r="S2921" s="11">
        <f t="shared" si="272"/>
        <v>41856.36954861111</v>
      </c>
      <c r="T2921" s="10">
        <f t="shared" si="273"/>
        <v>41826.36954861111</v>
      </c>
    </row>
    <row r="2922" spans="1:20" ht="43" x14ac:dyDescent="0.5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11">
        <f t="shared" si="272"/>
        <v>42088.500810185185</v>
      </c>
      <c r="T2922" s="10">
        <f t="shared" si="273"/>
        <v>42058.542476851857</v>
      </c>
    </row>
    <row r="2923" spans="1:20" ht="28.7" x14ac:dyDescent="0.5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5">
        <f t="shared" si="270"/>
        <v>1.29</v>
      </c>
      <c r="P2923" s="6">
        <f t="shared" si="271"/>
        <v>43</v>
      </c>
      <c r="Q2923" t="str">
        <f t="shared" si="274"/>
        <v>theater</v>
      </c>
      <c r="R2923" t="str">
        <f t="shared" si="275"/>
        <v>musical</v>
      </c>
      <c r="S2923" s="11">
        <f t="shared" si="272"/>
        <v>41907.636620370373</v>
      </c>
      <c r="T2923" s="10">
        <f t="shared" si="273"/>
        <v>41877.636620370373</v>
      </c>
    </row>
    <row r="2924" spans="1:20" ht="43" x14ac:dyDescent="0.5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5">
        <f t="shared" si="270"/>
        <v>1</v>
      </c>
      <c r="P2924" s="6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11">
        <f t="shared" si="272"/>
        <v>42142.624155092592</v>
      </c>
      <c r="T2924" s="10">
        <f t="shared" si="273"/>
        <v>42097.624155092592</v>
      </c>
    </row>
    <row r="2925" spans="1:20" ht="43" x14ac:dyDescent="0.5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5">
        <f t="shared" si="270"/>
        <v>1</v>
      </c>
      <c r="P2925" s="6">
        <f t="shared" si="271"/>
        <v>30</v>
      </c>
      <c r="Q2925" t="str">
        <f t="shared" si="274"/>
        <v>theater</v>
      </c>
      <c r="R2925" t="str">
        <f t="shared" si="275"/>
        <v>musical</v>
      </c>
      <c r="S2925" s="11">
        <f t="shared" si="272"/>
        <v>42027.875</v>
      </c>
      <c r="T2925" s="10">
        <f t="shared" si="273"/>
        <v>42012.90253472222</v>
      </c>
    </row>
    <row r="2926" spans="1:20" ht="43" x14ac:dyDescent="0.5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5">
        <f t="shared" si="270"/>
        <v>1.032</v>
      </c>
      <c r="P2926" s="6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11">
        <f t="shared" si="272"/>
        <v>42132.915972222225</v>
      </c>
      <c r="T2926" s="10">
        <f t="shared" si="273"/>
        <v>42103.306828703702</v>
      </c>
    </row>
    <row r="2927" spans="1:20" ht="43" x14ac:dyDescent="0.5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11">
        <f t="shared" si="272"/>
        <v>41893.334120370368</v>
      </c>
      <c r="T2927" s="10">
        <f t="shared" si="273"/>
        <v>41863.334120370368</v>
      </c>
    </row>
    <row r="2928" spans="1:20" ht="43" x14ac:dyDescent="0.5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5">
        <f t="shared" si="270"/>
        <v>1.25</v>
      </c>
      <c r="P2928" s="6">
        <f t="shared" si="271"/>
        <v>75</v>
      </c>
      <c r="Q2928" t="str">
        <f t="shared" si="274"/>
        <v>theater</v>
      </c>
      <c r="R2928" t="str">
        <f t="shared" si="275"/>
        <v>musical</v>
      </c>
      <c r="S2928" s="11">
        <f t="shared" si="272"/>
        <v>42058.515960648147</v>
      </c>
      <c r="T2928" s="10">
        <f t="shared" si="273"/>
        <v>42044.515960648147</v>
      </c>
    </row>
    <row r="2929" spans="1:20" ht="43" x14ac:dyDescent="0.5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11">
        <f t="shared" si="272"/>
        <v>41834.958333333336</v>
      </c>
      <c r="T2929" s="10">
        <f t="shared" si="273"/>
        <v>41806.419317129628</v>
      </c>
    </row>
    <row r="2930" spans="1:20" ht="28.7" x14ac:dyDescent="0.5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5">
        <f t="shared" si="270"/>
        <v>1</v>
      </c>
      <c r="P2930" s="6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11">
        <f t="shared" si="272"/>
        <v>42433.748217592598</v>
      </c>
      <c r="T2930" s="10">
        <f t="shared" si="273"/>
        <v>42403.748217592598</v>
      </c>
    </row>
    <row r="2931" spans="1:20" ht="43" x14ac:dyDescent="0.5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5">
        <f t="shared" si="270"/>
        <v>1.02069375</v>
      </c>
      <c r="P2931" s="6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11">
        <f t="shared" si="272"/>
        <v>41784.314328703702</v>
      </c>
      <c r="T2931" s="10">
        <f t="shared" si="273"/>
        <v>41754.314328703702</v>
      </c>
    </row>
    <row r="2932" spans="1:20" ht="43" x14ac:dyDescent="0.5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5">
        <f t="shared" si="270"/>
        <v>1.0092000000000001</v>
      </c>
      <c r="P2932" s="6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11">
        <f t="shared" si="272"/>
        <v>42131.334074074075</v>
      </c>
      <c r="T2932" s="10">
        <f t="shared" si="273"/>
        <v>42101.334074074075</v>
      </c>
    </row>
    <row r="2933" spans="1:20" ht="43" x14ac:dyDescent="0.5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5">
        <f t="shared" si="270"/>
        <v>1.06</v>
      </c>
      <c r="P2933" s="6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11">
        <f t="shared" si="272"/>
        <v>41897.005555555559</v>
      </c>
      <c r="T2933" s="10">
        <f t="shared" si="273"/>
        <v>41872.041238425925</v>
      </c>
    </row>
    <row r="2934" spans="1:20" ht="43" x14ac:dyDescent="0.5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11">
        <f t="shared" si="272"/>
        <v>42056.208333333328</v>
      </c>
      <c r="T2934" s="10">
        <f t="shared" si="273"/>
        <v>42024.914780092593</v>
      </c>
    </row>
    <row r="2935" spans="1:20" ht="43" x14ac:dyDescent="0.5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11">
        <f t="shared" si="272"/>
        <v>42525.706631944442</v>
      </c>
      <c r="T2935" s="10">
        <f t="shared" si="273"/>
        <v>42495.706631944442</v>
      </c>
    </row>
    <row r="2936" spans="1:20" ht="43" x14ac:dyDescent="0.5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5">
        <f t="shared" si="270"/>
        <v>1.08</v>
      </c>
      <c r="P2936" s="6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11">
        <f t="shared" si="272"/>
        <v>41805.386157407411</v>
      </c>
      <c r="T2936" s="10">
        <f t="shared" si="273"/>
        <v>41775.386157407411</v>
      </c>
    </row>
    <row r="2937" spans="1:20" ht="43" x14ac:dyDescent="0.5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11">
        <f t="shared" si="272"/>
        <v>42611.458333333328</v>
      </c>
      <c r="T2937" s="10">
        <f t="shared" si="273"/>
        <v>42553.333425925928</v>
      </c>
    </row>
    <row r="2938" spans="1:20" ht="43" x14ac:dyDescent="0.5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5">
        <f t="shared" si="270"/>
        <v>1.28</v>
      </c>
      <c r="P2938" s="6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11">
        <f t="shared" si="272"/>
        <v>41924.957638888889</v>
      </c>
      <c r="T2938" s="10">
        <f t="shared" si="273"/>
        <v>41912.400729166664</v>
      </c>
    </row>
    <row r="2939" spans="1:20" ht="28.7" x14ac:dyDescent="0.5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11">
        <f t="shared" si="272"/>
        <v>41833.207326388889</v>
      </c>
      <c r="T2939" s="10">
        <f t="shared" si="273"/>
        <v>41803.207326388889</v>
      </c>
    </row>
    <row r="2940" spans="1:20" ht="43" x14ac:dyDescent="0.5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5">
        <f t="shared" si="270"/>
        <v>1.0137499999999999</v>
      </c>
      <c r="P2940" s="6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11">
        <f t="shared" si="272"/>
        <v>42034.453865740739</v>
      </c>
      <c r="T2940" s="10">
        <f t="shared" si="273"/>
        <v>42004.453865740739</v>
      </c>
    </row>
    <row r="2941" spans="1:20" ht="43" x14ac:dyDescent="0.5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5">
        <f t="shared" si="270"/>
        <v>1.0287500000000001</v>
      </c>
      <c r="P2941" s="6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1">
        <f t="shared" si="272"/>
        <v>41878.791666666664</v>
      </c>
      <c r="T2941" s="10">
        <f t="shared" si="273"/>
        <v>41845.559166666666</v>
      </c>
    </row>
    <row r="2942" spans="1:20" ht="43" x14ac:dyDescent="0.5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5">
        <f t="shared" si="270"/>
        <v>1.0724</v>
      </c>
      <c r="P2942" s="6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11">
        <f t="shared" si="272"/>
        <v>42022.523356481484</v>
      </c>
      <c r="T2942" s="10">
        <f t="shared" si="273"/>
        <v>41982.523356481484</v>
      </c>
    </row>
    <row r="2943" spans="1:20" ht="43" x14ac:dyDescent="0.5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5">
        <f t="shared" si="270"/>
        <v>4.0000000000000003E-5</v>
      </c>
      <c r="P2943" s="6">
        <f t="shared" si="271"/>
        <v>1</v>
      </c>
      <c r="Q2943" t="str">
        <f t="shared" si="274"/>
        <v>theater</v>
      </c>
      <c r="R2943" t="str">
        <f t="shared" si="275"/>
        <v>spaces</v>
      </c>
      <c r="S2943" s="11">
        <f t="shared" si="272"/>
        <v>42064.710127314815</v>
      </c>
      <c r="T2943" s="10">
        <f t="shared" si="273"/>
        <v>42034.710127314815</v>
      </c>
    </row>
    <row r="2944" spans="1:20" ht="43" x14ac:dyDescent="0.5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11">
        <f t="shared" si="272"/>
        <v>42354.595833333333</v>
      </c>
      <c r="T2944" s="10">
        <f t="shared" si="273"/>
        <v>42334.553923611107</v>
      </c>
    </row>
    <row r="2945" spans="1:20" ht="43" x14ac:dyDescent="0.5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5">
        <f t="shared" si="270"/>
        <v>0</v>
      </c>
      <c r="P2945" s="6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11">
        <f t="shared" si="272"/>
        <v>42106.879398148143</v>
      </c>
      <c r="T2945" s="10">
        <f t="shared" si="273"/>
        <v>42076.879398148143</v>
      </c>
    </row>
    <row r="2946" spans="1:20" ht="43" x14ac:dyDescent="0.5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5">
        <f t="shared" ref="O2946:O3009" si="276">E2946/D2946</f>
        <v>0.01</v>
      </c>
      <c r="P2946" s="6">
        <f t="shared" ref="P2946:P3009" si="277">E2946/L2946</f>
        <v>100</v>
      </c>
      <c r="Q2946" t="str">
        <f t="shared" si="274"/>
        <v>theater</v>
      </c>
      <c r="R2946" t="str">
        <f t="shared" si="275"/>
        <v>spaces</v>
      </c>
      <c r="S2946" s="11">
        <f t="shared" ref="S2946:S3009" si="278">(((I2946/60)/60)/24)+DATE(1970,1,1)+(-6/24)</f>
        <v>42162.6643287037</v>
      </c>
      <c r="T2946" s="10">
        <f t="shared" ref="T2946:T3009" si="279">(((J2946/60)/60)/24)+DATE(1970,1,1)+(-6/24)</f>
        <v>42132.6643287037</v>
      </c>
    </row>
    <row r="2947" spans="1:20" ht="57.35" x14ac:dyDescent="0.5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5">
        <f t="shared" si="276"/>
        <v>0</v>
      </c>
      <c r="P2947" s="6" t="e">
        <f t="shared" si="277"/>
        <v>#DIV/0!</v>
      </c>
      <c r="Q2947" t="str">
        <f t="shared" ref="Q2947:Q3010" si="280">LEFT(N2947,FIND("/",N2947)-1)</f>
        <v>theater</v>
      </c>
      <c r="R2947" t="str">
        <f t="shared" ref="R2947:R3010" si="281">RIGHT(N2947, LEN(N2947)-FIND("/", N2947))</f>
        <v>spaces</v>
      </c>
      <c r="S2947" s="11">
        <f t="shared" si="278"/>
        <v>42147.889583333337</v>
      </c>
      <c r="T2947" s="10">
        <f t="shared" si="279"/>
        <v>42117.889583333337</v>
      </c>
    </row>
    <row r="2948" spans="1:20" ht="43" x14ac:dyDescent="0.5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5">
        <f t="shared" si="276"/>
        <v>1E-3</v>
      </c>
      <c r="P2948" s="6">
        <f t="shared" si="277"/>
        <v>1</v>
      </c>
      <c r="Q2948" t="str">
        <f t="shared" si="280"/>
        <v>theater</v>
      </c>
      <c r="R2948" t="str">
        <f t="shared" si="281"/>
        <v>spaces</v>
      </c>
      <c r="S2948" s="11">
        <f t="shared" si="278"/>
        <v>42597.281157407408</v>
      </c>
      <c r="T2948" s="10">
        <f t="shared" si="279"/>
        <v>42567.281157407408</v>
      </c>
    </row>
    <row r="2949" spans="1:20" ht="43" x14ac:dyDescent="0.5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11">
        <f t="shared" si="278"/>
        <v>42698.465972222228</v>
      </c>
      <c r="T2949" s="10">
        <f t="shared" si="279"/>
        <v>42649.312118055561</v>
      </c>
    </row>
    <row r="2950" spans="1:20" ht="43" x14ac:dyDescent="0.5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11">
        <f t="shared" si="278"/>
        <v>42157.399224537032</v>
      </c>
      <c r="T2950" s="10">
        <f t="shared" si="279"/>
        <v>42097.399224537032</v>
      </c>
    </row>
    <row r="2951" spans="1:20" ht="43" x14ac:dyDescent="0.5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5">
        <f t="shared" si="276"/>
        <v>2.5000000000000001E-2</v>
      </c>
      <c r="P2951" s="6">
        <f t="shared" si="277"/>
        <v>12.5</v>
      </c>
      <c r="Q2951" t="str">
        <f t="shared" si="280"/>
        <v>theater</v>
      </c>
      <c r="R2951" t="str">
        <f t="shared" si="281"/>
        <v>spaces</v>
      </c>
      <c r="S2951" s="11">
        <f t="shared" si="278"/>
        <v>42327.614780092597</v>
      </c>
      <c r="T2951" s="10">
        <f t="shared" si="279"/>
        <v>42297.573113425926</v>
      </c>
    </row>
    <row r="2952" spans="1:20" ht="43" x14ac:dyDescent="0.5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5">
        <f t="shared" si="276"/>
        <v>0</v>
      </c>
      <c r="P2952" s="6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11">
        <f t="shared" si="278"/>
        <v>42392.11518518519</v>
      </c>
      <c r="T2952" s="10">
        <f t="shared" si="279"/>
        <v>42362.11518518519</v>
      </c>
    </row>
    <row r="2953" spans="1:20" ht="57.35" x14ac:dyDescent="0.5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11">
        <f t="shared" si="278"/>
        <v>41917.552928240737</v>
      </c>
      <c r="T2953" s="10">
        <f t="shared" si="279"/>
        <v>41872.552928240737</v>
      </c>
    </row>
    <row r="2954" spans="1:20" ht="43" x14ac:dyDescent="0.5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5">
        <f t="shared" si="276"/>
        <v>8.0250000000000002E-2</v>
      </c>
      <c r="P2954" s="6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11">
        <f t="shared" si="278"/>
        <v>42659.916666666672</v>
      </c>
      <c r="T2954" s="10">
        <f t="shared" si="279"/>
        <v>42628.440266203703</v>
      </c>
    </row>
    <row r="2955" spans="1:20" ht="43" x14ac:dyDescent="0.5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5">
        <f t="shared" si="276"/>
        <v>1.5125E-3</v>
      </c>
      <c r="P2955" s="6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11">
        <f t="shared" si="278"/>
        <v>42285.541909722218</v>
      </c>
      <c r="T2955" s="10">
        <f t="shared" si="279"/>
        <v>42255.541909722218</v>
      </c>
    </row>
    <row r="2956" spans="1:20" ht="43" x14ac:dyDescent="0.5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5">
        <f t="shared" si="276"/>
        <v>0</v>
      </c>
      <c r="P2956" s="6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11">
        <f t="shared" si="278"/>
        <v>42810.291701388895</v>
      </c>
      <c r="T2956" s="10">
        <f t="shared" si="279"/>
        <v>42790.333368055552</v>
      </c>
    </row>
    <row r="2957" spans="1:20" ht="28.7" x14ac:dyDescent="0.5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5">
        <f t="shared" si="276"/>
        <v>0.59583333333333333</v>
      </c>
      <c r="P2957" s="6">
        <f t="shared" si="277"/>
        <v>65</v>
      </c>
      <c r="Q2957" t="str">
        <f t="shared" si="280"/>
        <v>theater</v>
      </c>
      <c r="R2957" t="str">
        <f t="shared" si="281"/>
        <v>spaces</v>
      </c>
      <c r="S2957" s="11">
        <f t="shared" si="278"/>
        <v>42171.491307870368</v>
      </c>
      <c r="T2957" s="10">
        <f t="shared" si="279"/>
        <v>42141.491307870368</v>
      </c>
    </row>
    <row r="2958" spans="1:20" ht="43" x14ac:dyDescent="0.5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1">
        <f t="shared" si="278"/>
        <v>42494.708912037036</v>
      </c>
      <c r="T2958" s="10">
        <f t="shared" si="279"/>
        <v>42464.708912037036</v>
      </c>
    </row>
    <row r="2959" spans="1:20" ht="43" x14ac:dyDescent="0.5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11">
        <f t="shared" si="278"/>
        <v>42090.719583333332</v>
      </c>
      <c r="T2959" s="10">
        <f t="shared" si="279"/>
        <v>42030.761249999996</v>
      </c>
    </row>
    <row r="2960" spans="1:20" ht="43" x14ac:dyDescent="0.5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5">
        <f t="shared" si="276"/>
        <v>0</v>
      </c>
      <c r="P2960" s="6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11">
        <f t="shared" si="278"/>
        <v>42498.48746527778</v>
      </c>
      <c r="T2960" s="10">
        <f t="shared" si="279"/>
        <v>42438.529131944444</v>
      </c>
    </row>
    <row r="2961" spans="1:20" ht="43" x14ac:dyDescent="0.5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5">
        <f t="shared" si="276"/>
        <v>0</v>
      </c>
      <c r="P2961" s="6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11">
        <f t="shared" si="278"/>
        <v>42527.758391203708</v>
      </c>
      <c r="T2961" s="10">
        <f t="shared" si="279"/>
        <v>42497.758391203708</v>
      </c>
    </row>
    <row r="2962" spans="1:20" ht="43" x14ac:dyDescent="0.5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5">
        <f t="shared" si="276"/>
        <v>0</v>
      </c>
      <c r="P2962" s="6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11">
        <f t="shared" si="278"/>
        <v>41893.507210648146</v>
      </c>
      <c r="T2962" s="10">
        <f t="shared" si="279"/>
        <v>41863.507210648146</v>
      </c>
    </row>
    <row r="2963" spans="1:20" ht="43" x14ac:dyDescent="0.5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5">
        <f t="shared" si="276"/>
        <v>1.0962000000000001</v>
      </c>
      <c r="P2963" s="6">
        <f t="shared" si="277"/>
        <v>50.75</v>
      </c>
      <c r="Q2963" t="str">
        <f t="shared" si="280"/>
        <v>theater</v>
      </c>
      <c r="R2963" t="str">
        <f t="shared" si="281"/>
        <v>plays</v>
      </c>
      <c r="S2963" s="11">
        <f t="shared" si="278"/>
        <v>42088.916666666672</v>
      </c>
      <c r="T2963" s="10">
        <f t="shared" si="279"/>
        <v>42060.962488425925</v>
      </c>
    </row>
    <row r="2964" spans="1:20" ht="43" x14ac:dyDescent="0.5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5">
        <f t="shared" si="276"/>
        <v>1.218</v>
      </c>
      <c r="P2964" s="6">
        <f t="shared" si="277"/>
        <v>60.9</v>
      </c>
      <c r="Q2964" t="str">
        <f t="shared" si="280"/>
        <v>theater</v>
      </c>
      <c r="R2964" t="str">
        <f t="shared" si="281"/>
        <v>plays</v>
      </c>
      <c r="S2964" s="11">
        <f t="shared" si="278"/>
        <v>42064.040972222225</v>
      </c>
      <c r="T2964" s="10">
        <f t="shared" si="279"/>
        <v>42035.99428240741</v>
      </c>
    </row>
    <row r="2965" spans="1:20" ht="57.35" x14ac:dyDescent="0.5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5">
        <f t="shared" si="276"/>
        <v>1.0685</v>
      </c>
      <c r="P2965" s="6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11">
        <f t="shared" si="278"/>
        <v>42187.220185185186</v>
      </c>
      <c r="T2965" s="10">
        <f t="shared" si="279"/>
        <v>42157.220185185186</v>
      </c>
    </row>
    <row r="2966" spans="1:20" ht="43" x14ac:dyDescent="0.5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5">
        <f t="shared" si="276"/>
        <v>1.0071379999999999</v>
      </c>
      <c r="P2966" s="6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11">
        <f t="shared" si="278"/>
        <v>41857.647222222222</v>
      </c>
      <c r="T2966" s="10">
        <f t="shared" si="279"/>
        <v>41827.659942129627</v>
      </c>
    </row>
    <row r="2967" spans="1:20" ht="43" x14ac:dyDescent="0.5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5">
        <f t="shared" si="276"/>
        <v>1.0900000000000001</v>
      </c>
      <c r="P2967" s="6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11">
        <f t="shared" si="278"/>
        <v>42192.479548611111</v>
      </c>
      <c r="T2967" s="10">
        <f t="shared" si="279"/>
        <v>42162.479548611111</v>
      </c>
    </row>
    <row r="2968" spans="1:20" ht="43" x14ac:dyDescent="0.5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5">
        <f t="shared" si="276"/>
        <v>1.1363000000000001</v>
      </c>
      <c r="P2968" s="6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11">
        <f t="shared" si="278"/>
        <v>42263.488564814819</v>
      </c>
      <c r="T2968" s="10">
        <f t="shared" si="279"/>
        <v>42233.488564814819</v>
      </c>
    </row>
    <row r="2969" spans="1:20" ht="43" x14ac:dyDescent="0.5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5">
        <f t="shared" si="276"/>
        <v>1.1392</v>
      </c>
      <c r="P2969" s="6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11">
        <f t="shared" si="278"/>
        <v>42071.906157407408</v>
      </c>
      <c r="T2969" s="10">
        <f t="shared" si="279"/>
        <v>42041.947824074072</v>
      </c>
    </row>
    <row r="2970" spans="1:20" ht="28.7" x14ac:dyDescent="0.5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5">
        <f t="shared" si="276"/>
        <v>1.06</v>
      </c>
      <c r="P2970" s="6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11">
        <f t="shared" si="278"/>
        <v>42598.915972222225</v>
      </c>
      <c r="T2970" s="10">
        <f t="shared" si="279"/>
        <v>42585.273842592593</v>
      </c>
    </row>
    <row r="2971" spans="1:20" ht="43" x14ac:dyDescent="0.5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5">
        <f t="shared" si="276"/>
        <v>1.625</v>
      </c>
      <c r="P2971" s="6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11">
        <f t="shared" si="278"/>
        <v>42127.702083333337</v>
      </c>
      <c r="T2971" s="10">
        <f t="shared" si="279"/>
        <v>42097.536493055552</v>
      </c>
    </row>
    <row r="2972" spans="1:20" ht="43" x14ac:dyDescent="0.5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5">
        <f t="shared" si="276"/>
        <v>1.06</v>
      </c>
      <c r="P2972" s="6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11">
        <f t="shared" si="278"/>
        <v>41838.419571759259</v>
      </c>
      <c r="T2972" s="10">
        <f t="shared" si="279"/>
        <v>41808.419571759259</v>
      </c>
    </row>
    <row r="2973" spans="1:20" ht="43" x14ac:dyDescent="0.5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5">
        <f t="shared" si="276"/>
        <v>1.0015624999999999</v>
      </c>
      <c r="P2973" s="6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11">
        <f t="shared" si="278"/>
        <v>41882.408310185187</v>
      </c>
      <c r="T2973" s="10">
        <f t="shared" si="279"/>
        <v>41852.408310185187</v>
      </c>
    </row>
    <row r="2974" spans="1:20" ht="28.7" x14ac:dyDescent="0.5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5">
        <f t="shared" si="276"/>
        <v>1.0535000000000001</v>
      </c>
      <c r="P2974" s="6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11">
        <f t="shared" si="278"/>
        <v>42708.791666666672</v>
      </c>
      <c r="T2974" s="10">
        <f t="shared" si="279"/>
        <v>42693.860185185185</v>
      </c>
    </row>
    <row r="2975" spans="1:20" ht="43" x14ac:dyDescent="0.5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5">
        <f t="shared" si="276"/>
        <v>1.748</v>
      </c>
      <c r="P2975" s="6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11">
        <f t="shared" si="278"/>
        <v>42369.916666666672</v>
      </c>
      <c r="T2975" s="10">
        <f t="shared" si="279"/>
        <v>42341.568379629629</v>
      </c>
    </row>
    <row r="2976" spans="1:20" ht="43" x14ac:dyDescent="0.5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5">
        <f t="shared" si="276"/>
        <v>1.02</v>
      </c>
      <c r="P2976" s="6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11">
        <f t="shared" si="278"/>
        <v>41907.815972222219</v>
      </c>
      <c r="T2976" s="10">
        <f t="shared" si="279"/>
        <v>41879.811006944445</v>
      </c>
    </row>
    <row r="2977" spans="1:20" ht="43" x14ac:dyDescent="0.5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5">
        <f t="shared" si="276"/>
        <v>1.00125</v>
      </c>
      <c r="P2977" s="6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11">
        <f t="shared" si="278"/>
        <v>41969.875</v>
      </c>
      <c r="T2977" s="10">
        <f t="shared" si="279"/>
        <v>41941.433865740742</v>
      </c>
    </row>
    <row r="2978" spans="1:20" ht="43" x14ac:dyDescent="0.5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5">
        <f t="shared" si="276"/>
        <v>1.7142857142857142</v>
      </c>
      <c r="P2978" s="6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11">
        <f t="shared" si="278"/>
        <v>42442.25</v>
      </c>
      <c r="T2978" s="10">
        <f t="shared" si="279"/>
        <v>42425.480671296296</v>
      </c>
    </row>
    <row r="2979" spans="1:20" ht="57.35" x14ac:dyDescent="0.5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5">
        <f t="shared" si="276"/>
        <v>1.1356666666666666</v>
      </c>
      <c r="P2979" s="6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11">
        <f t="shared" si="278"/>
        <v>42085.843055555553</v>
      </c>
      <c r="T2979" s="10">
        <f t="shared" si="279"/>
        <v>42026.63118055556</v>
      </c>
    </row>
    <row r="2980" spans="1:20" ht="43" x14ac:dyDescent="0.5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5">
        <f t="shared" si="276"/>
        <v>1.2946666666666666</v>
      </c>
      <c r="P2980" s="6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11">
        <f t="shared" si="278"/>
        <v>41931.999305555553</v>
      </c>
      <c r="T2980" s="10">
        <f t="shared" si="279"/>
        <v>41922.390590277777</v>
      </c>
    </row>
    <row r="2981" spans="1:20" ht="43" x14ac:dyDescent="0.5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5">
        <f t="shared" si="276"/>
        <v>1.014</v>
      </c>
      <c r="P2981" s="6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11">
        <f t="shared" si="278"/>
        <v>42010</v>
      </c>
      <c r="T2981" s="10">
        <f t="shared" si="279"/>
        <v>41993.574340277773</v>
      </c>
    </row>
    <row r="2982" spans="1:20" ht="43" x14ac:dyDescent="0.5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5">
        <f t="shared" si="276"/>
        <v>1.0916666666666666</v>
      </c>
      <c r="P2982" s="6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11">
        <f t="shared" si="278"/>
        <v>42239.833333333328</v>
      </c>
      <c r="T2982" s="10">
        <f t="shared" si="279"/>
        <v>42219.665856481486</v>
      </c>
    </row>
    <row r="2983" spans="1:20" ht="43" x14ac:dyDescent="0.5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5">
        <f t="shared" si="276"/>
        <v>1.28925</v>
      </c>
      <c r="P2983" s="6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11">
        <f t="shared" si="278"/>
        <v>42270.309675925921</v>
      </c>
      <c r="T2983" s="10">
        <f t="shared" si="279"/>
        <v>42225.309675925921</v>
      </c>
    </row>
    <row r="2984" spans="1:20" ht="28.7" x14ac:dyDescent="0.5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5">
        <f t="shared" si="276"/>
        <v>1.0206</v>
      </c>
      <c r="P2984" s="6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11">
        <f t="shared" si="278"/>
        <v>42411.436840277776</v>
      </c>
      <c r="T2984" s="10">
        <f t="shared" si="279"/>
        <v>42381.436840277776</v>
      </c>
    </row>
    <row r="2985" spans="1:20" ht="43" x14ac:dyDescent="0.5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5">
        <f t="shared" si="276"/>
        <v>1.465395775862069</v>
      </c>
      <c r="P2985" s="6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11">
        <f t="shared" si="278"/>
        <v>41954.424027777779</v>
      </c>
      <c r="T2985" s="10">
        <f t="shared" si="279"/>
        <v>41894.382361111115</v>
      </c>
    </row>
    <row r="2986" spans="1:20" ht="43" x14ac:dyDescent="0.5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5">
        <f t="shared" si="276"/>
        <v>1.00352</v>
      </c>
      <c r="P2986" s="6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11">
        <f t="shared" si="278"/>
        <v>42606.028715277775</v>
      </c>
      <c r="T2986" s="10">
        <f t="shared" si="279"/>
        <v>42576.028715277775</v>
      </c>
    </row>
    <row r="2987" spans="1:20" ht="43" x14ac:dyDescent="0.5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5">
        <f t="shared" si="276"/>
        <v>1.2164999999999999</v>
      </c>
      <c r="P2987" s="6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11">
        <f t="shared" si="278"/>
        <v>42673.916666666672</v>
      </c>
      <c r="T2987" s="10">
        <f t="shared" si="279"/>
        <v>42654.723703703698</v>
      </c>
    </row>
    <row r="2988" spans="1:20" ht="43" x14ac:dyDescent="0.5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5">
        <f t="shared" si="276"/>
        <v>1.0549999999999999</v>
      </c>
      <c r="P2988" s="6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11">
        <f t="shared" si="278"/>
        <v>42491.208402777775</v>
      </c>
      <c r="T2988" s="10">
        <f t="shared" si="279"/>
        <v>42431.250069444446</v>
      </c>
    </row>
    <row r="2989" spans="1:20" ht="43" x14ac:dyDescent="0.5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5">
        <f t="shared" si="276"/>
        <v>1.1040080000000001</v>
      </c>
      <c r="P2989" s="6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11">
        <f t="shared" si="278"/>
        <v>42655.75</v>
      </c>
      <c r="T2989" s="10">
        <f t="shared" si="279"/>
        <v>42627.057303240741</v>
      </c>
    </row>
    <row r="2990" spans="1:20" ht="43" x14ac:dyDescent="0.5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5">
        <f t="shared" si="276"/>
        <v>1</v>
      </c>
      <c r="P2990" s="6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11">
        <f t="shared" si="278"/>
        <v>42541.112048611118</v>
      </c>
      <c r="T2990" s="10">
        <f t="shared" si="279"/>
        <v>42511.112048611118</v>
      </c>
    </row>
    <row r="2991" spans="1:20" x14ac:dyDescent="0.5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5">
        <f t="shared" si="276"/>
        <v>1.76535</v>
      </c>
      <c r="P2991" s="6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11">
        <f t="shared" si="278"/>
        <v>42358.957638888889</v>
      </c>
      <c r="T2991" s="10">
        <f t="shared" si="279"/>
        <v>42336.77039351852</v>
      </c>
    </row>
    <row r="2992" spans="1:20" ht="43" x14ac:dyDescent="0.5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5">
        <f t="shared" si="276"/>
        <v>1</v>
      </c>
      <c r="P2992" s="6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11">
        <f t="shared" si="278"/>
        <v>42376.32430555555</v>
      </c>
      <c r="T2992" s="10">
        <f t="shared" si="279"/>
        <v>42341.32430555555</v>
      </c>
    </row>
    <row r="2993" spans="1:20" ht="43" x14ac:dyDescent="0.5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5">
        <f t="shared" si="276"/>
        <v>1.0329411764705883</v>
      </c>
      <c r="P2993" s="6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11">
        <f t="shared" si="278"/>
        <v>42762.587152777778</v>
      </c>
      <c r="T2993" s="10">
        <f t="shared" si="279"/>
        <v>42740.587152777778</v>
      </c>
    </row>
    <row r="2994" spans="1:20" ht="43" x14ac:dyDescent="0.5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5">
        <f t="shared" si="276"/>
        <v>1.0449999999999999</v>
      </c>
      <c r="P2994" s="6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11">
        <f t="shared" si="278"/>
        <v>42652.517476851848</v>
      </c>
      <c r="T2994" s="10">
        <f t="shared" si="279"/>
        <v>42622.517476851848</v>
      </c>
    </row>
    <row r="2995" spans="1:20" x14ac:dyDescent="0.5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5">
        <f t="shared" si="276"/>
        <v>1.0029999999999999</v>
      </c>
      <c r="P2995" s="6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11">
        <f t="shared" si="278"/>
        <v>42420.588738425926</v>
      </c>
      <c r="T2995" s="10">
        <f t="shared" si="279"/>
        <v>42390.588738425926</v>
      </c>
    </row>
    <row r="2996" spans="1:20" ht="43" x14ac:dyDescent="0.5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5">
        <f t="shared" si="276"/>
        <v>4.577466666666667</v>
      </c>
      <c r="P2996" s="6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11">
        <f t="shared" si="278"/>
        <v>41915.228842592594</v>
      </c>
      <c r="T2996" s="10">
        <f t="shared" si="279"/>
        <v>41885.228842592594</v>
      </c>
    </row>
    <row r="2997" spans="1:20" ht="43" x14ac:dyDescent="0.5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5">
        <f t="shared" si="276"/>
        <v>1.0496000000000001</v>
      </c>
      <c r="P2997" s="6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11">
        <f t="shared" si="278"/>
        <v>42754.415173611109</v>
      </c>
      <c r="T2997" s="10">
        <f t="shared" si="279"/>
        <v>42724.415173611109</v>
      </c>
    </row>
    <row r="2998" spans="1:20" ht="28.7" x14ac:dyDescent="0.5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5">
        <f t="shared" si="276"/>
        <v>1.7194285714285715</v>
      </c>
      <c r="P2998" s="6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11">
        <f t="shared" si="278"/>
        <v>42150.662500000006</v>
      </c>
      <c r="T2998" s="10">
        <f t="shared" si="279"/>
        <v>42090.662500000006</v>
      </c>
    </row>
    <row r="2999" spans="1:20" ht="43" x14ac:dyDescent="0.5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5">
        <f t="shared" si="276"/>
        <v>1.0373000000000001</v>
      </c>
      <c r="P2999" s="6">
        <f t="shared" si="277"/>
        <v>90.2</v>
      </c>
      <c r="Q2999" t="str">
        <f t="shared" si="280"/>
        <v>theater</v>
      </c>
      <c r="R2999" t="str">
        <f t="shared" si="281"/>
        <v>spaces</v>
      </c>
      <c r="S2999" s="11">
        <f t="shared" si="278"/>
        <v>42792.957638888889</v>
      </c>
      <c r="T2999" s="10">
        <f t="shared" si="279"/>
        <v>42775.483715277776</v>
      </c>
    </row>
    <row r="3000" spans="1:20" ht="43" x14ac:dyDescent="0.5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5">
        <f t="shared" si="276"/>
        <v>1.0302899999999999</v>
      </c>
      <c r="P3000" s="6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11">
        <f t="shared" si="278"/>
        <v>41805.934027777781</v>
      </c>
      <c r="T3000" s="10">
        <f t="shared" si="279"/>
        <v>41777.943622685183</v>
      </c>
    </row>
    <row r="3001" spans="1:20" ht="43" x14ac:dyDescent="0.5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5">
        <f t="shared" si="276"/>
        <v>1.1888888888888889</v>
      </c>
      <c r="P3001" s="6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1">
        <f t="shared" si="278"/>
        <v>42794.833333333328</v>
      </c>
      <c r="T3001" s="10">
        <f t="shared" si="279"/>
        <v>42780.490277777775</v>
      </c>
    </row>
    <row r="3002" spans="1:20" ht="43" x14ac:dyDescent="0.5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5">
        <f t="shared" si="276"/>
        <v>1</v>
      </c>
      <c r="P3002" s="6">
        <f t="shared" si="277"/>
        <v>62.5</v>
      </c>
      <c r="Q3002" t="str">
        <f t="shared" si="280"/>
        <v>theater</v>
      </c>
      <c r="R3002" t="str">
        <f t="shared" si="281"/>
        <v>spaces</v>
      </c>
      <c r="S3002" s="11">
        <f t="shared" si="278"/>
        <v>42766.5</v>
      </c>
      <c r="T3002" s="10">
        <f t="shared" si="279"/>
        <v>42752.577199074076</v>
      </c>
    </row>
    <row r="3003" spans="1:20" ht="43" x14ac:dyDescent="0.5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5">
        <f t="shared" si="276"/>
        <v>3.1869988910451896</v>
      </c>
      <c r="P3003" s="6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11">
        <f t="shared" si="278"/>
        <v>42564.645625000005</v>
      </c>
      <c r="T3003" s="10">
        <f t="shared" si="279"/>
        <v>42534.645625000005</v>
      </c>
    </row>
    <row r="3004" spans="1:20" ht="28.7" x14ac:dyDescent="0.5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5">
        <f t="shared" si="276"/>
        <v>1.0850614285714286</v>
      </c>
      <c r="P3004" s="6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11">
        <f t="shared" si="278"/>
        <v>41269.58625</v>
      </c>
      <c r="T3004" s="10">
        <f t="shared" si="279"/>
        <v>41239.58625</v>
      </c>
    </row>
    <row r="3005" spans="1:20" ht="43" x14ac:dyDescent="0.5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5">
        <f t="shared" si="276"/>
        <v>1.0116666666666667</v>
      </c>
      <c r="P3005" s="6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11">
        <f t="shared" si="278"/>
        <v>42429.999305555553</v>
      </c>
      <c r="T3005" s="10">
        <f t="shared" si="279"/>
        <v>42398.599259259259</v>
      </c>
    </row>
    <row r="3006" spans="1:20" ht="43" x14ac:dyDescent="0.5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5">
        <f t="shared" si="276"/>
        <v>1.12815</v>
      </c>
      <c r="P3006" s="6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11">
        <f t="shared" si="278"/>
        <v>41958.672731481478</v>
      </c>
      <c r="T3006" s="10">
        <f t="shared" si="279"/>
        <v>41928.631064814814</v>
      </c>
    </row>
    <row r="3007" spans="1:20" ht="43" x14ac:dyDescent="0.5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5">
        <f t="shared" si="276"/>
        <v>1.2049622641509434</v>
      </c>
      <c r="P3007" s="6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11">
        <f t="shared" si="278"/>
        <v>41918.424826388888</v>
      </c>
      <c r="T3007" s="10">
        <f t="shared" si="279"/>
        <v>41888.424826388888</v>
      </c>
    </row>
    <row r="3008" spans="1:20" ht="28.7" x14ac:dyDescent="0.5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5">
        <f t="shared" si="276"/>
        <v>1.0774999999999999</v>
      </c>
      <c r="P3008" s="6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11">
        <f t="shared" si="278"/>
        <v>41987.506840277783</v>
      </c>
      <c r="T3008" s="10">
        <f t="shared" si="279"/>
        <v>41957.506840277783</v>
      </c>
    </row>
    <row r="3009" spans="1:20" ht="28.7" x14ac:dyDescent="0.5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5">
        <f t="shared" si="276"/>
        <v>1.8</v>
      </c>
      <c r="P3009" s="6">
        <f t="shared" si="277"/>
        <v>54</v>
      </c>
      <c r="Q3009" t="str">
        <f t="shared" si="280"/>
        <v>theater</v>
      </c>
      <c r="R3009" t="str">
        <f t="shared" si="281"/>
        <v>spaces</v>
      </c>
      <c r="S3009" s="11">
        <f t="shared" si="278"/>
        <v>42118.966238425928</v>
      </c>
      <c r="T3009" s="10">
        <f t="shared" si="279"/>
        <v>42097.966238425928</v>
      </c>
    </row>
    <row r="3010" spans="1:20" ht="43" x14ac:dyDescent="0.5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5">
        <f t="shared" ref="O3010:O3073" si="282">E3010/D3010</f>
        <v>1.0116666666666667</v>
      </c>
      <c r="P3010" s="6">
        <f t="shared" ref="P3010:P3073" si="283">E3010/L3010</f>
        <v>116.73076923076923</v>
      </c>
      <c r="Q3010" t="str">
        <f t="shared" si="280"/>
        <v>theater</v>
      </c>
      <c r="R3010" t="str">
        <f t="shared" si="281"/>
        <v>spaces</v>
      </c>
      <c r="S3010" s="11">
        <f t="shared" ref="S3010:S3073" si="284">(((I3010/60)/60)/24)+DATE(1970,1,1)+(-6/24)</f>
        <v>42389.962025462963</v>
      </c>
      <c r="T3010" s="10">
        <f t="shared" ref="T3010:T3073" si="285">(((J3010/60)/60)/24)+DATE(1970,1,1)+(-6/24)</f>
        <v>42359.962025462963</v>
      </c>
    </row>
    <row r="3011" spans="1:20" ht="43" x14ac:dyDescent="0.5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5">
        <f t="shared" si="282"/>
        <v>1.19756</v>
      </c>
      <c r="P3011" s="6">
        <f t="shared" si="283"/>
        <v>233.8984375</v>
      </c>
      <c r="Q3011" t="str">
        <f t="shared" ref="Q3011:Q3074" si="286">LEFT(N3011,FIND("/",N3011)-1)</f>
        <v>theater</v>
      </c>
      <c r="R3011" t="str">
        <f t="shared" ref="R3011:R3074" si="287">RIGHT(N3011, LEN(N3011)-FIND("/", N3011))</f>
        <v>spaces</v>
      </c>
      <c r="S3011" s="11">
        <f t="shared" si="284"/>
        <v>41969.361574074079</v>
      </c>
      <c r="T3011" s="10">
        <f t="shared" si="285"/>
        <v>41939.319907407407</v>
      </c>
    </row>
    <row r="3012" spans="1:20" ht="43" x14ac:dyDescent="0.5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5">
        <f t="shared" si="282"/>
        <v>1.58</v>
      </c>
      <c r="P3012" s="6">
        <f t="shared" si="283"/>
        <v>158</v>
      </c>
      <c r="Q3012" t="str">
        <f t="shared" si="286"/>
        <v>theater</v>
      </c>
      <c r="R3012" t="str">
        <f t="shared" si="287"/>
        <v>spaces</v>
      </c>
      <c r="S3012" s="11">
        <f t="shared" si="284"/>
        <v>42056.582395833335</v>
      </c>
      <c r="T3012" s="10">
        <f t="shared" si="285"/>
        <v>41996.582395833335</v>
      </c>
    </row>
    <row r="3013" spans="1:20" ht="43" x14ac:dyDescent="0.5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5">
        <f t="shared" si="282"/>
        <v>1.2366666666666666</v>
      </c>
      <c r="P3013" s="6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1">
        <f t="shared" si="284"/>
        <v>42361.707638888889</v>
      </c>
      <c r="T3013" s="10">
        <f t="shared" si="285"/>
        <v>42334.218935185185</v>
      </c>
    </row>
    <row r="3014" spans="1:20" ht="43" x14ac:dyDescent="0.5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11">
        <f t="shared" si="284"/>
        <v>42045.452893518523</v>
      </c>
      <c r="T3014" s="10">
        <f t="shared" si="285"/>
        <v>42024.452893518523</v>
      </c>
    </row>
    <row r="3015" spans="1:20" ht="43" x14ac:dyDescent="0.5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11">
        <f t="shared" si="284"/>
        <v>42176.586215277777</v>
      </c>
      <c r="T3015" s="10">
        <f t="shared" si="285"/>
        <v>42146.586215277777</v>
      </c>
    </row>
    <row r="3016" spans="1:20" ht="43" x14ac:dyDescent="0.5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5">
        <f t="shared" si="282"/>
        <v>1.13104</v>
      </c>
      <c r="P3016" s="6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11">
        <f t="shared" si="284"/>
        <v>41947.958333333336</v>
      </c>
      <c r="T3016" s="10">
        <f t="shared" si="285"/>
        <v>41919.873611111114</v>
      </c>
    </row>
    <row r="3017" spans="1:20" ht="43" x14ac:dyDescent="0.5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5">
        <f t="shared" si="282"/>
        <v>1.0317647058823529</v>
      </c>
      <c r="P3017" s="6">
        <f t="shared" si="283"/>
        <v>87.7</v>
      </c>
      <c r="Q3017" t="str">
        <f t="shared" si="286"/>
        <v>theater</v>
      </c>
      <c r="R3017" t="str">
        <f t="shared" si="287"/>
        <v>spaces</v>
      </c>
      <c r="S3017" s="11">
        <f t="shared" si="284"/>
        <v>41800.916666666664</v>
      </c>
      <c r="T3017" s="10">
        <f t="shared" si="285"/>
        <v>41785.47729166667</v>
      </c>
    </row>
    <row r="3018" spans="1:20" ht="43" x14ac:dyDescent="0.5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11">
        <f t="shared" si="284"/>
        <v>41838.298055555555</v>
      </c>
      <c r="T3018" s="10">
        <f t="shared" si="285"/>
        <v>41778.298055555555</v>
      </c>
    </row>
    <row r="3019" spans="1:20" ht="43" x14ac:dyDescent="0.5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11">
        <f t="shared" si="284"/>
        <v>41871.600034722222</v>
      </c>
      <c r="T3019" s="10">
        <f t="shared" si="285"/>
        <v>41841.600034722222</v>
      </c>
    </row>
    <row r="3020" spans="1:20" ht="43" x14ac:dyDescent="0.5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11">
        <f t="shared" si="284"/>
        <v>42205.666666666672</v>
      </c>
      <c r="T3020" s="10">
        <f t="shared" si="285"/>
        <v>42163.04833333334</v>
      </c>
    </row>
    <row r="3021" spans="1:20" ht="43" x14ac:dyDescent="0.5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11">
        <f t="shared" si="284"/>
        <v>41785.875</v>
      </c>
      <c r="T3021" s="10">
        <f t="shared" si="285"/>
        <v>41758.583564814813</v>
      </c>
    </row>
    <row r="3022" spans="1:20" ht="43" x14ac:dyDescent="0.5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11">
        <f t="shared" si="284"/>
        <v>42230.596446759257</v>
      </c>
      <c r="T3022" s="10">
        <f t="shared" si="285"/>
        <v>42170.596446759257</v>
      </c>
    </row>
    <row r="3023" spans="1:20" ht="43" x14ac:dyDescent="0.5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11">
        <f t="shared" si="284"/>
        <v>42695.999305555553</v>
      </c>
      <c r="T3023" s="10">
        <f t="shared" si="285"/>
        <v>42660.368854166663</v>
      </c>
    </row>
    <row r="3024" spans="1:20" ht="43" x14ac:dyDescent="0.5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11">
        <f t="shared" si="284"/>
        <v>42609.70380787037</v>
      </c>
      <c r="T3024" s="10">
        <f t="shared" si="285"/>
        <v>42564.70380787037</v>
      </c>
    </row>
    <row r="3025" spans="1:20" ht="43" x14ac:dyDescent="0.5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5">
        <f t="shared" si="282"/>
        <v>1.03</v>
      </c>
      <c r="P3025" s="6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11">
        <f t="shared" si="284"/>
        <v>42166.425763888896</v>
      </c>
      <c r="T3025" s="10">
        <f t="shared" si="285"/>
        <v>42121.425763888896</v>
      </c>
    </row>
    <row r="3026" spans="1:20" ht="43" x14ac:dyDescent="0.5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11">
        <f t="shared" si="284"/>
        <v>41188.743923611109</v>
      </c>
      <c r="T3026" s="10">
        <f t="shared" si="285"/>
        <v>41158.743923611109</v>
      </c>
    </row>
    <row r="3027" spans="1:20" ht="43" x14ac:dyDescent="0.5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11">
        <f t="shared" si="284"/>
        <v>41789.416666666664</v>
      </c>
      <c r="T3027" s="10">
        <f t="shared" si="285"/>
        <v>41761.259409722225</v>
      </c>
    </row>
    <row r="3028" spans="1:20" ht="43" x14ac:dyDescent="0.5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5">
        <f t="shared" si="282"/>
        <v>1.4333333333333333</v>
      </c>
      <c r="P3028" s="6">
        <f t="shared" si="283"/>
        <v>51.6</v>
      </c>
      <c r="Q3028" t="str">
        <f t="shared" si="286"/>
        <v>theater</v>
      </c>
      <c r="R3028" t="str">
        <f t="shared" si="287"/>
        <v>spaces</v>
      </c>
      <c r="S3028" s="11">
        <f t="shared" si="284"/>
        <v>42797.209398148145</v>
      </c>
      <c r="T3028" s="10">
        <f t="shared" si="285"/>
        <v>42783.209398148145</v>
      </c>
    </row>
    <row r="3029" spans="1:20" ht="43" x14ac:dyDescent="0.5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5">
        <f t="shared" si="282"/>
        <v>1.3144</v>
      </c>
      <c r="P3029" s="6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1">
        <f t="shared" si="284"/>
        <v>42083.412627314814</v>
      </c>
      <c r="T3029" s="10">
        <f t="shared" si="285"/>
        <v>42053.454293981486</v>
      </c>
    </row>
    <row r="3030" spans="1:20" ht="28.7" x14ac:dyDescent="0.5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11">
        <f t="shared" si="284"/>
        <v>42597.014178240745</v>
      </c>
      <c r="T3030" s="10">
        <f t="shared" si="285"/>
        <v>42567.014178240745</v>
      </c>
    </row>
    <row r="3031" spans="1:20" ht="43" x14ac:dyDescent="0.5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11">
        <f t="shared" si="284"/>
        <v>41960.940972222219</v>
      </c>
      <c r="T3031" s="10">
        <f t="shared" si="285"/>
        <v>41932.458877314813</v>
      </c>
    </row>
    <row r="3032" spans="1:20" ht="43" x14ac:dyDescent="0.5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11">
        <f t="shared" si="284"/>
        <v>42263.497349537036</v>
      </c>
      <c r="T3032" s="10">
        <f t="shared" si="285"/>
        <v>42233.497349537036</v>
      </c>
    </row>
    <row r="3033" spans="1:20" ht="71.7" x14ac:dyDescent="0.5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5">
        <f t="shared" si="282"/>
        <v>1</v>
      </c>
      <c r="P3033" s="6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11">
        <f t="shared" si="284"/>
        <v>42657.632488425923</v>
      </c>
      <c r="T3033" s="10">
        <f t="shared" si="285"/>
        <v>42597.632488425923</v>
      </c>
    </row>
    <row r="3034" spans="1:20" ht="43" x14ac:dyDescent="0.5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5">
        <f t="shared" si="282"/>
        <v>1.272</v>
      </c>
      <c r="P3034" s="6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1">
        <f t="shared" si="284"/>
        <v>42257.794664351852</v>
      </c>
      <c r="T3034" s="10">
        <f t="shared" si="285"/>
        <v>42227.794664351852</v>
      </c>
    </row>
    <row r="3035" spans="1:20" ht="43" x14ac:dyDescent="0.5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11">
        <f t="shared" si="284"/>
        <v>42599.860243055555</v>
      </c>
      <c r="T3035" s="10">
        <f t="shared" si="285"/>
        <v>42569.860243055555</v>
      </c>
    </row>
    <row r="3036" spans="1:20" ht="57.35" x14ac:dyDescent="0.5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11">
        <f t="shared" si="284"/>
        <v>42674.915972222225</v>
      </c>
      <c r="T3036" s="10">
        <f t="shared" si="285"/>
        <v>42644.285358796296</v>
      </c>
    </row>
    <row r="3037" spans="1:20" ht="28.7" x14ac:dyDescent="0.5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11">
        <f t="shared" si="284"/>
        <v>41398.310289351852</v>
      </c>
      <c r="T3037" s="10">
        <f t="shared" si="285"/>
        <v>41368.310289351852</v>
      </c>
    </row>
    <row r="3038" spans="1:20" ht="43" x14ac:dyDescent="0.5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5">
        <f t="shared" si="282"/>
        <v>1.26732</v>
      </c>
      <c r="P3038" s="6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11">
        <f t="shared" si="284"/>
        <v>41502.249305555553</v>
      </c>
      <c r="T3038" s="10">
        <f t="shared" si="285"/>
        <v>41466.535231481481</v>
      </c>
    </row>
    <row r="3039" spans="1:20" ht="57.35" x14ac:dyDescent="0.5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5">
        <f t="shared" si="282"/>
        <v>2.1320000000000001</v>
      </c>
      <c r="P3039" s="6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11">
        <f t="shared" si="284"/>
        <v>40452.957638888889</v>
      </c>
      <c r="T3039" s="10">
        <f t="shared" si="285"/>
        <v>40378.643206018518</v>
      </c>
    </row>
    <row r="3040" spans="1:20" ht="43" x14ac:dyDescent="0.5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11">
        <f t="shared" si="284"/>
        <v>42433.002280092594</v>
      </c>
      <c r="T3040" s="10">
        <f t="shared" si="285"/>
        <v>42373.002280092594</v>
      </c>
    </row>
    <row r="3041" spans="1:20" ht="43" x14ac:dyDescent="0.5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11">
        <f t="shared" si="284"/>
        <v>41637.082638888889</v>
      </c>
      <c r="T3041" s="10">
        <f t="shared" si="285"/>
        <v>41610.544421296298</v>
      </c>
    </row>
    <row r="3042" spans="1:20" ht="43" x14ac:dyDescent="0.5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5">
        <f t="shared" si="282"/>
        <v>1.075</v>
      </c>
      <c r="P3042" s="6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11">
        <f t="shared" si="284"/>
        <v>42181.708333333328</v>
      </c>
      <c r="T3042" s="10">
        <f t="shared" si="285"/>
        <v>42177.541909722218</v>
      </c>
    </row>
    <row r="3043" spans="1:20" ht="28.7" x14ac:dyDescent="0.5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11">
        <f t="shared" si="284"/>
        <v>42389.618611111116</v>
      </c>
      <c r="T3043" s="10">
        <f t="shared" si="285"/>
        <v>42359.618611111116</v>
      </c>
    </row>
    <row r="3044" spans="1:20" ht="43" x14ac:dyDescent="0.5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5">
        <f t="shared" si="282"/>
        <v>1.28</v>
      </c>
      <c r="P3044" s="6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11">
        <f t="shared" si="284"/>
        <v>42283.438043981485</v>
      </c>
      <c r="T3044" s="10">
        <f t="shared" si="285"/>
        <v>42253.438043981485</v>
      </c>
    </row>
    <row r="3045" spans="1:20" ht="43" x14ac:dyDescent="0.5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5">
        <f t="shared" si="282"/>
        <v>1.1000666666666667</v>
      </c>
      <c r="P3045" s="6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11">
        <f t="shared" si="284"/>
        <v>42109.868055555555</v>
      </c>
      <c r="T3045" s="10">
        <f t="shared" si="285"/>
        <v>42082.820590277777</v>
      </c>
    </row>
    <row r="3046" spans="1:20" ht="43" x14ac:dyDescent="0.5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11">
        <f t="shared" si="284"/>
        <v>42402.4768287037</v>
      </c>
      <c r="T3046" s="10">
        <f t="shared" si="285"/>
        <v>42387.4768287037</v>
      </c>
    </row>
    <row r="3047" spans="1:20" ht="43" x14ac:dyDescent="0.5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11">
        <f t="shared" si="284"/>
        <v>41872.905729166669</v>
      </c>
      <c r="T3047" s="10">
        <f t="shared" si="285"/>
        <v>41842.905729166669</v>
      </c>
    </row>
    <row r="3048" spans="1:20" ht="43" x14ac:dyDescent="0.5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11">
        <f t="shared" si="284"/>
        <v>41891.952777777777</v>
      </c>
      <c r="T3048" s="10">
        <f t="shared" si="285"/>
        <v>41862.553078703706</v>
      </c>
    </row>
    <row r="3049" spans="1:20" ht="43" x14ac:dyDescent="0.5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5">
        <f t="shared" si="282"/>
        <v>1.49</v>
      </c>
      <c r="P3049" s="6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1">
        <f t="shared" si="284"/>
        <v>42487.302777777775</v>
      </c>
      <c r="T3049" s="10">
        <f t="shared" si="285"/>
        <v>42443.739050925928</v>
      </c>
    </row>
    <row r="3050" spans="1:20" ht="43" x14ac:dyDescent="0.5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11">
        <f t="shared" si="284"/>
        <v>42004.640277777777</v>
      </c>
      <c r="T3050" s="10">
        <f t="shared" si="285"/>
        <v>41975.651180555549</v>
      </c>
    </row>
    <row r="3051" spans="1:20" ht="43" x14ac:dyDescent="0.5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11">
        <f t="shared" si="284"/>
        <v>42168.764525462961</v>
      </c>
      <c r="T3051" s="10">
        <f t="shared" si="285"/>
        <v>42138.764525462961</v>
      </c>
    </row>
    <row r="3052" spans="1:20" ht="28.7" x14ac:dyDescent="0.5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5">
        <f t="shared" si="282"/>
        <v>1.06</v>
      </c>
      <c r="P3052" s="6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11">
        <f t="shared" si="284"/>
        <v>42494.91851851852</v>
      </c>
      <c r="T3052" s="10">
        <f t="shared" si="285"/>
        <v>42464.91851851852</v>
      </c>
    </row>
    <row r="3053" spans="1:20" ht="43" x14ac:dyDescent="0.5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11">
        <f t="shared" si="284"/>
        <v>42774.166030092587</v>
      </c>
      <c r="T3053" s="10">
        <f t="shared" si="285"/>
        <v>42744.166030092587</v>
      </c>
    </row>
    <row r="3054" spans="1:20" ht="28.7" x14ac:dyDescent="0.5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5">
        <f t="shared" si="282"/>
        <v>1.5E-3</v>
      </c>
      <c r="P3054" s="6">
        <f t="shared" si="283"/>
        <v>37.5</v>
      </c>
      <c r="Q3054" t="str">
        <f t="shared" si="286"/>
        <v>theater</v>
      </c>
      <c r="R3054" t="str">
        <f t="shared" si="287"/>
        <v>spaces</v>
      </c>
      <c r="S3054" s="11">
        <f t="shared" si="284"/>
        <v>42152.415972222225</v>
      </c>
      <c r="T3054" s="10">
        <f t="shared" si="285"/>
        <v>42122.420069444444</v>
      </c>
    </row>
    <row r="3055" spans="1:20" ht="43" x14ac:dyDescent="0.5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11">
        <f t="shared" si="284"/>
        <v>41913.915972222225</v>
      </c>
      <c r="T3055" s="10">
        <f t="shared" si="285"/>
        <v>41862.511724537035</v>
      </c>
    </row>
    <row r="3056" spans="1:20" ht="43" x14ac:dyDescent="0.5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5">
        <f t="shared" si="282"/>
        <v>0</v>
      </c>
      <c r="P3056" s="6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11">
        <f t="shared" si="284"/>
        <v>42064.794444444444</v>
      </c>
      <c r="T3056" s="10">
        <f t="shared" si="285"/>
        <v>42027.582800925928</v>
      </c>
    </row>
    <row r="3057" spans="1:20" ht="43" x14ac:dyDescent="0.5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5">
        <f t="shared" si="282"/>
        <v>5.0000000000000002E-5</v>
      </c>
      <c r="P3057" s="6">
        <f t="shared" si="283"/>
        <v>1</v>
      </c>
      <c r="Q3057" t="str">
        <f t="shared" si="286"/>
        <v>theater</v>
      </c>
      <c r="R3057" t="str">
        <f t="shared" si="287"/>
        <v>spaces</v>
      </c>
      <c r="S3057" s="11">
        <f t="shared" si="284"/>
        <v>42013.70821759259</v>
      </c>
      <c r="T3057" s="10">
        <f t="shared" si="285"/>
        <v>41953.70821759259</v>
      </c>
    </row>
    <row r="3058" spans="1:20" ht="43" x14ac:dyDescent="0.5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5">
        <f t="shared" si="282"/>
        <v>0</v>
      </c>
      <c r="P3058" s="6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11">
        <f t="shared" si="284"/>
        <v>41911.386388888888</v>
      </c>
      <c r="T3058" s="10">
        <f t="shared" si="285"/>
        <v>41851.386388888888</v>
      </c>
    </row>
    <row r="3059" spans="1:20" ht="43" x14ac:dyDescent="0.5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5">
        <f t="shared" si="282"/>
        <v>0</v>
      </c>
      <c r="P3059" s="6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11">
        <f t="shared" si="284"/>
        <v>42463.358923611115</v>
      </c>
      <c r="T3059" s="10">
        <f t="shared" si="285"/>
        <v>42433.400590277779</v>
      </c>
    </row>
    <row r="3060" spans="1:20" ht="43" x14ac:dyDescent="0.5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5">
        <f t="shared" si="282"/>
        <v>1.6666666666666666E-4</v>
      </c>
      <c r="P3060" s="6">
        <f t="shared" si="283"/>
        <v>1</v>
      </c>
      <c r="Q3060" t="str">
        <f t="shared" si="286"/>
        <v>theater</v>
      </c>
      <c r="R3060" t="str">
        <f t="shared" si="287"/>
        <v>spaces</v>
      </c>
      <c r="S3060" s="11">
        <f t="shared" si="284"/>
        <v>42510.124305555553</v>
      </c>
      <c r="T3060" s="10">
        <f t="shared" si="285"/>
        <v>42460.124305555553</v>
      </c>
    </row>
    <row r="3061" spans="1:20" ht="43" x14ac:dyDescent="0.5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5">
        <f t="shared" si="282"/>
        <v>3.0066666666666665E-2</v>
      </c>
      <c r="P3061" s="6">
        <f t="shared" si="283"/>
        <v>41</v>
      </c>
      <c r="Q3061" t="str">
        <f t="shared" si="286"/>
        <v>theater</v>
      </c>
      <c r="R3061" t="str">
        <f t="shared" si="287"/>
        <v>spaces</v>
      </c>
      <c r="S3061" s="11">
        <f t="shared" si="284"/>
        <v>41859.685717592591</v>
      </c>
      <c r="T3061" s="10">
        <f t="shared" si="285"/>
        <v>41829.685717592591</v>
      </c>
    </row>
    <row r="3062" spans="1:20" ht="28.7" x14ac:dyDescent="0.5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11">
        <f t="shared" si="284"/>
        <v>42275.024699074071</v>
      </c>
      <c r="T3062" s="10">
        <f t="shared" si="285"/>
        <v>42245.024699074071</v>
      </c>
    </row>
    <row r="3063" spans="1:20" x14ac:dyDescent="0.5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5">
        <f t="shared" si="282"/>
        <v>0</v>
      </c>
      <c r="P3063" s="6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11">
        <f t="shared" si="284"/>
        <v>41864.534120370372</v>
      </c>
      <c r="T3063" s="10">
        <f t="shared" si="285"/>
        <v>41834.534120370372</v>
      </c>
    </row>
    <row r="3064" spans="1:20" ht="43" x14ac:dyDescent="0.5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11">
        <f t="shared" si="284"/>
        <v>42277.5</v>
      </c>
      <c r="T3064" s="10">
        <f t="shared" si="285"/>
        <v>42248.285787037035</v>
      </c>
    </row>
    <row r="3065" spans="1:20" ht="43" x14ac:dyDescent="0.5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11">
        <f t="shared" si="284"/>
        <v>42665.672893518517</v>
      </c>
      <c r="T3065" s="10">
        <f t="shared" si="285"/>
        <v>42630.672893518517</v>
      </c>
    </row>
    <row r="3066" spans="1:20" ht="28.7" x14ac:dyDescent="0.5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11">
        <f t="shared" si="284"/>
        <v>42330.040972222225</v>
      </c>
      <c r="T3066" s="10">
        <f t="shared" si="285"/>
        <v>42298.880162037036</v>
      </c>
    </row>
    <row r="3067" spans="1:20" ht="43" x14ac:dyDescent="0.5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5">
        <f t="shared" si="282"/>
        <v>4.0000000000000002E-4</v>
      </c>
      <c r="P3067" s="6">
        <f t="shared" si="283"/>
        <v>5</v>
      </c>
      <c r="Q3067" t="str">
        <f t="shared" si="286"/>
        <v>theater</v>
      </c>
      <c r="R3067" t="str">
        <f t="shared" si="287"/>
        <v>spaces</v>
      </c>
      <c r="S3067" s="11">
        <f t="shared" si="284"/>
        <v>41849.805231481485</v>
      </c>
      <c r="T3067" s="10">
        <f t="shared" si="285"/>
        <v>41824.805231481485</v>
      </c>
    </row>
    <row r="3068" spans="1:20" ht="43" x14ac:dyDescent="0.5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11">
        <f t="shared" si="284"/>
        <v>42560.978437500002</v>
      </c>
      <c r="T3068" s="10">
        <f t="shared" si="285"/>
        <v>42530.978437500002</v>
      </c>
    </row>
    <row r="3069" spans="1:20" ht="43" x14ac:dyDescent="0.5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5">
        <f t="shared" si="282"/>
        <v>2.5000000000000001E-2</v>
      </c>
      <c r="P3069" s="6">
        <f t="shared" si="283"/>
        <v>200</v>
      </c>
      <c r="Q3069" t="str">
        <f t="shared" si="286"/>
        <v>theater</v>
      </c>
      <c r="R3069" t="str">
        <f t="shared" si="287"/>
        <v>spaces</v>
      </c>
      <c r="S3069" s="11">
        <f t="shared" si="284"/>
        <v>42256.688414351855</v>
      </c>
      <c r="T3069" s="10">
        <f t="shared" si="285"/>
        <v>42226.688414351855</v>
      </c>
    </row>
    <row r="3070" spans="1:20" ht="43" x14ac:dyDescent="0.5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5">
        <f t="shared" si="282"/>
        <v>6.9999999999999999E-4</v>
      </c>
      <c r="P3070" s="6">
        <f t="shared" si="283"/>
        <v>87.5</v>
      </c>
      <c r="Q3070" t="str">
        <f t="shared" si="286"/>
        <v>theater</v>
      </c>
      <c r="R3070" t="str">
        <f t="shared" si="287"/>
        <v>spaces</v>
      </c>
      <c r="S3070" s="11">
        <f t="shared" si="284"/>
        <v>42293.441574074073</v>
      </c>
      <c r="T3070" s="10">
        <f t="shared" si="285"/>
        <v>42263.441574074073</v>
      </c>
    </row>
    <row r="3071" spans="1:20" ht="43" x14ac:dyDescent="0.5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11">
        <f t="shared" si="284"/>
        <v>41987.583726851852</v>
      </c>
      <c r="T3071" s="10">
        <f t="shared" si="285"/>
        <v>41957.583726851852</v>
      </c>
    </row>
    <row r="3072" spans="1:20" ht="43" x14ac:dyDescent="0.5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5">
        <f t="shared" si="282"/>
        <v>3.3399999999999999E-2</v>
      </c>
      <c r="P3072" s="6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11">
        <f t="shared" si="284"/>
        <v>42711.483437499999</v>
      </c>
      <c r="T3072" s="10">
        <f t="shared" si="285"/>
        <v>42690.483437499999</v>
      </c>
    </row>
    <row r="3073" spans="1:20" ht="43" x14ac:dyDescent="0.5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5">
        <f t="shared" si="282"/>
        <v>0.59775</v>
      </c>
      <c r="P3073" s="6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11">
        <f t="shared" si="284"/>
        <v>42114.999305555553</v>
      </c>
      <c r="T3073" s="10">
        <f t="shared" si="285"/>
        <v>42097.482418981483</v>
      </c>
    </row>
    <row r="3074" spans="1:20" ht="43" x14ac:dyDescent="0.5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5">
        <f t="shared" ref="O3074:O3137" si="288">E3074/D3074</f>
        <v>1.6666666666666666E-4</v>
      </c>
      <c r="P3074" s="6">
        <f t="shared" ref="P3074:P3137" si="289">E3074/L3074</f>
        <v>1</v>
      </c>
      <c r="Q3074" t="str">
        <f t="shared" si="286"/>
        <v>theater</v>
      </c>
      <c r="R3074" t="str">
        <f t="shared" si="287"/>
        <v>spaces</v>
      </c>
      <c r="S3074" s="11">
        <f t="shared" ref="S3074:S3137" si="290">(((I3074/60)/60)/24)+DATE(1970,1,1)+(-6/24)</f>
        <v>42672.823611111111</v>
      </c>
      <c r="T3074" s="10">
        <f t="shared" ref="T3074:T3137" si="291">(((J3074/60)/60)/24)+DATE(1970,1,1)+(-6/24)</f>
        <v>42658.440532407403</v>
      </c>
    </row>
    <row r="3075" spans="1:20" ht="43" x14ac:dyDescent="0.5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5">
        <f t="shared" si="288"/>
        <v>2.3035714285714285E-4</v>
      </c>
      <c r="P3075" s="6">
        <f t="shared" si="289"/>
        <v>92.142857142857139</v>
      </c>
      <c r="Q3075" t="str">
        <f t="shared" ref="Q3075:Q3138" si="292">LEFT(N3075,FIND("/",N3075)-1)</f>
        <v>theater</v>
      </c>
      <c r="R3075" t="str">
        <f t="shared" ref="R3075:R3138" si="293">RIGHT(N3075, LEN(N3075)-FIND("/", N3075))</f>
        <v>spaces</v>
      </c>
      <c r="S3075" s="11">
        <f t="shared" si="290"/>
        <v>42169.554861111115</v>
      </c>
      <c r="T3075" s="10">
        <f t="shared" si="291"/>
        <v>42111.434027777781</v>
      </c>
    </row>
    <row r="3076" spans="1:20" ht="57.35" x14ac:dyDescent="0.5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2"/>
        <v>theater</v>
      </c>
      <c r="R3076" t="str">
        <f t="shared" si="293"/>
        <v>spaces</v>
      </c>
      <c r="S3076" s="11">
        <f t="shared" si="290"/>
        <v>42439.321284722217</v>
      </c>
      <c r="T3076" s="10">
        <f t="shared" si="291"/>
        <v>42409.321284722217</v>
      </c>
    </row>
    <row r="3077" spans="1:20" ht="43" x14ac:dyDescent="0.5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5">
        <f t="shared" si="288"/>
        <v>8.6400000000000005E-2</v>
      </c>
      <c r="P3077" s="6">
        <f t="shared" si="289"/>
        <v>64.8</v>
      </c>
      <c r="Q3077" t="str">
        <f t="shared" si="292"/>
        <v>theater</v>
      </c>
      <c r="R3077" t="str">
        <f t="shared" si="293"/>
        <v>spaces</v>
      </c>
      <c r="S3077" s="11">
        <f t="shared" si="290"/>
        <v>42600.852314814809</v>
      </c>
      <c r="T3077" s="10">
        <f t="shared" si="291"/>
        <v>42550.852314814809</v>
      </c>
    </row>
    <row r="3078" spans="1:20" ht="28.7" x14ac:dyDescent="0.5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5">
        <f t="shared" si="288"/>
        <v>0.15060000000000001</v>
      </c>
      <c r="P3078" s="6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1">
        <f t="shared" si="290"/>
        <v>42286.401886574073</v>
      </c>
      <c r="T3078" s="10">
        <f t="shared" si="291"/>
        <v>42226.401886574073</v>
      </c>
    </row>
    <row r="3079" spans="1:20" ht="43" x14ac:dyDescent="0.5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5">
        <f t="shared" si="288"/>
        <v>4.7727272727272731E-3</v>
      </c>
      <c r="P3079" s="6">
        <f t="shared" si="289"/>
        <v>52.5</v>
      </c>
      <c r="Q3079" t="str">
        <f t="shared" si="292"/>
        <v>theater</v>
      </c>
      <c r="R3079" t="str">
        <f t="shared" si="293"/>
        <v>spaces</v>
      </c>
      <c r="S3079" s="11">
        <f t="shared" si="290"/>
        <v>42796.706921296296</v>
      </c>
      <c r="T3079" s="10">
        <f t="shared" si="291"/>
        <v>42766.706921296296</v>
      </c>
    </row>
    <row r="3080" spans="1:20" ht="43" x14ac:dyDescent="0.5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11">
        <f t="shared" si="290"/>
        <v>42060.888831018514</v>
      </c>
      <c r="T3080" s="10">
        <f t="shared" si="291"/>
        <v>42030.888831018514</v>
      </c>
    </row>
    <row r="3081" spans="1:20" ht="43" x14ac:dyDescent="0.5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11">
        <f t="shared" si="290"/>
        <v>42085.421701388885</v>
      </c>
      <c r="T3081" s="10">
        <f t="shared" si="291"/>
        <v>42055.463368055556</v>
      </c>
    </row>
    <row r="3082" spans="1:20" ht="43" x14ac:dyDescent="0.5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11">
        <f t="shared" si="290"/>
        <v>41999.8199537037</v>
      </c>
      <c r="T3082" s="10">
        <f t="shared" si="291"/>
        <v>41939.778287037036</v>
      </c>
    </row>
    <row r="3083" spans="1:20" ht="43" x14ac:dyDescent="0.5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5">
        <f t="shared" si="288"/>
        <v>2.1029999999999998E-3</v>
      </c>
      <c r="P3083" s="6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1">
        <f t="shared" si="290"/>
        <v>42266.931608796294</v>
      </c>
      <c r="T3083" s="10">
        <f t="shared" si="291"/>
        <v>42236.931608796294</v>
      </c>
    </row>
    <row r="3084" spans="1:20" ht="43" x14ac:dyDescent="0.5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5">
        <f t="shared" si="288"/>
        <v>0</v>
      </c>
      <c r="P3084" s="6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11">
        <f t="shared" si="290"/>
        <v>42323.71465277778</v>
      </c>
      <c r="T3084" s="10">
        <f t="shared" si="291"/>
        <v>42293.672986111109</v>
      </c>
    </row>
    <row r="3085" spans="1:20" ht="57.35" x14ac:dyDescent="0.5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5">
        <f t="shared" si="288"/>
        <v>2.8E-3</v>
      </c>
      <c r="P3085" s="6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11">
        <f t="shared" si="290"/>
        <v>41882.958333333336</v>
      </c>
      <c r="T3085" s="10">
        <f t="shared" si="291"/>
        <v>41853.313402777778</v>
      </c>
    </row>
    <row r="3086" spans="1:20" ht="43" x14ac:dyDescent="0.5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11">
        <f t="shared" si="290"/>
        <v>42129.533333333333</v>
      </c>
      <c r="T3086" s="10">
        <f t="shared" si="291"/>
        <v>42100.473738425921</v>
      </c>
    </row>
    <row r="3087" spans="1:20" ht="43" x14ac:dyDescent="0.5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11">
        <f t="shared" si="290"/>
        <v>42276.633784722217</v>
      </c>
      <c r="T3087" s="10">
        <f t="shared" si="291"/>
        <v>42246.633784722217</v>
      </c>
    </row>
    <row r="3088" spans="1:20" ht="43" x14ac:dyDescent="0.5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11">
        <f t="shared" si="290"/>
        <v>42233.42082175926</v>
      </c>
      <c r="T3088" s="10">
        <f t="shared" si="291"/>
        <v>42173.42082175926</v>
      </c>
    </row>
    <row r="3089" spans="1:20" ht="43" x14ac:dyDescent="0.5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5">
        <f t="shared" si="288"/>
        <v>6.2500000000000003E-3</v>
      </c>
      <c r="P3089" s="6">
        <f t="shared" si="289"/>
        <v>62.5</v>
      </c>
      <c r="Q3089" t="str">
        <f t="shared" si="292"/>
        <v>theater</v>
      </c>
      <c r="R3089" t="str">
        <f t="shared" si="293"/>
        <v>spaces</v>
      </c>
      <c r="S3089" s="11">
        <f t="shared" si="290"/>
        <v>42724.942013888889</v>
      </c>
      <c r="T3089" s="10">
        <f t="shared" si="291"/>
        <v>42664.900347222225</v>
      </c>
    </row>
    <row r="3090" spans="1:20" ht="28.7" x14ac:dyDescent="0.5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5">
        <f t="shared" si="288"/>
        <v>1.9384615384615384E-3</v>
      </c>
      <c r="P3090" s="6">
        <f t="shared" si="289"/>
        <v>42</v>
      </c>
      <c r="Q3090" t="str">
        <f t="shared" si="292"/>
        <v>theater</v>
      </c>
      <c r="R3090" t="str">
        <f t="shared" si="293"/>
        <v>spaces</v>
      </c>
      <c r="S3090" s="11">
        <f t="shared" si="290"/>
        <v>42012.320138888885</v>
      </c>
      <c r="T3090" s="10">
        <f t="shared" si="291"/>
        <v>41981.32230324074</v>
      </c>
    </row>
    <row r="3091" spans="1:20" ht="43" x14ac:dyDescent="0.5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11">
        <f t="shared" si="290"/>
        <v>42559.832638888889</v>
      </c>
      <c r="T3091" s="10">
        <f t="shared" si="291"/>
        <v>42528.292627314819</v>
      </c>
    </row>
    <row r="3092" spans="1:20" ht="43" x14ac:dyDescent="0.5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11">
        <f t="shared" si="290"/>
        <v>42125.527141203704</v>
      </c>
      <c r="T3092" s="10">
        <f t="shared" si="291"/>
        <v>42065.568807870368</v>
      </c>
    </row>
    <row r="3093" spans="1:20" ht="43" x14ac:dyDescent="0.5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11">
        <f t="shared" si="290"/>
        <v>42596.698414351849</v>
      </c>
      <c r="T3093" s="10">
        <f t="shared" si="291"/>
        <v>42566.698414351849</v>
      </c>
    </row>
    <row r="3094" spans="1:20" ht="43" x14ac:dyDescent="0.5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11">
        <f t="shared" si="290"/>
        <v>42292.666666666672</v>
      </c>
      <c r="T3094" s="10">
        <f t="shared" si="291"/>
        <v>42255.369351851856</v>
      </c>
    </row>
    <row r="3095" spans="1:20" ht="43" x14ac:dyDescent="0.5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11">
        <f t="shared" si="290"/>
        <v>41790.915972222225</v>
      </c>
      <c r="T3095" s="10">
        <f t="shared" si="291"/>
        <v>41760.659039351849</v>
      </c>
    </row>
    <row r="3096" spans="1:20" ht="28.7" x14ac:dyDescent="0.5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5">
        <f t="shared" si="288"/>
        <v>2.5000000000000001E-4</v>
      </c>
      <c r="P3096" s="6">
        <f t="shared" si="289"/>
        <v>25</v>
      </c>
      <c r="Q3096" t="str">
        <f t="shared" si="292"/>
        <v>theater</v>
      </c>
      <c r="R3096" t="str">
        <f t="shared" si="293"/>
        <v>spaces</v>
      </c>
      <c r="S3096" s="11">
        <f t="shared" si="290"/>
        <v>42267.545787037037</v>
      </c>
      <c r="T3096" s="10">
        <f t="shared" si="291"/>
        <v>42207.545787037037</v>
      </c>
    </row>
    <row r="3097" spans="1:20" ht="43" x14ac:dyDescent="0.5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5">
        <f t="shared" si="288"/>
        <v>3.351206434316354E-3</v>
      </c>
      <c r="P3097" s="6">
        <f t="shared" si="289"/>
        <v>50</v>
      </c>
      <c r="Q3097" t="str">
        <f t="shared" si="292"/>
        <v>theater</v>
      </c>
      <c r="R3097" t="str">
        <f t="shared" si="293"/>
        <v>spaces</v>
      </c>
      <c r="S3097" s="11">
        <f t="shared" si="290"/>
        <v>42582.775231481486</v>
      </c>
      <c r="T3097" s="10">
        <f t="shared" si="291"/>
        <v>42522.775231481486</v>
      </c>
    </row>
    <row r="3098" spans="1:20" ht="43" x14ac:dyDescent="0.5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11">
        <f t="shared" si="290"/>
        <v>42144.575532407413</v>
      </c>
      <c r="T3098" s="10">
        <f t="shared" si="291"/>
        <v>42114.575532407413</v>
      </c>
    </row>
    <row r="3099" spans="1:20" ht="43" x14ac:dyDescent="0.5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11">
        <f t="shared" si="290"/>
        <v>42650.333333333328</v>
      </c>
      <c r="T3099" s="10">
        <f t="shared" si="291"/>
        <v>42629.253483796296</v>
      </c>
    </row>
    <row r="3100" spans="1:20" ht="43" x14ac:dyDescent="0.5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11">
        <f t="shared" si="290"/>
        <v>42407.76180555555</v>
      </c>
      <c r="T3100" s="10">
        <f t="shared" si="291"/>
        <v>42359.542233796295</v>
      </c>
    </row>
    <row r="3101" spans="1:20" ht="43" x14ac:dyDescent="0.5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5">
        <f t="shared" si="288"/>
        <v>0.13900000000000001</v>
      </c>
      <c r="P3101" s="6">
        <f t="shared" si="289"/>
        <v>55.6</v>
      </c>
      <c r="Q3101" t="str">
        <f t="shared" si="292"/>
        <v>theater</v>
      </c>
      <c r="R3101" t="str">
        <f t="shared" si="293"/>
        <v>spaces</v>
      </c>
      <c r="S3101" s="11">
        <f t="shared" si="290"/>
        <v>42411.939710648148</v>
      </c>
      <c r="T3101" s="10">
        <f t="shared" si="291"/>
        <v>42381.939710648148</v>
      </c>
    </row>
    <row r="3102" spans="1:20" ht="43" x14ac:dyDescent="0.5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5">
        <f t="shared" si="288"/>
        <v>0.15225</v>
      </c>
      <c r="P3102" s="6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11">
        <f t="shared" si="290"/>
        <v>41932.372395833336</v>
      </c>
      <c r="T3102" s="10">
        <f t="shared" si="291"/>
        <v>41902.372395833336</v>
      </c>
    </row>
    <row r="3103" spans="1:20" ht="57.35" x14ac:dyDescent="0.5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5">
        <f t="shared" si="288"/>
        <v>0.12</v>
      </c>
      <c r="P3103" s="6">
        <f t="shared" si="289"/>
        <v>25</v>
      </c>
      <c r="Q3103" t="str">
        <f t="shared" si="292"/>
        <v>theater</v>
      </c>
      <c r="R3103" t="str">
        <f t="shared" si="293"/>
        <v>spaces</v>
      </c>
      <c r="S3103" s="11">
        <f t="shared" si="290"/>
        <v>42201.080555555556</v>
      </c>
      <c r="T3103" s="10">
        <f t="shared" si="291"/>
        <v>42171.133530092593</v>
      </c>
    </row>
    <row r="3104" spans="1:20" ht="43" x14ac:dyDescent="0.5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5">
        <f t="shared" si="288"/>
        <v>0.391125</v>
      </c>
      <c r="P3104" s="6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11">
        <f t="shared" si="290"/>
        <v>42605.090486111112</v>
      </c>
      <c r="T3104" s="10">
        <f t="shared" si="291"/>
        <v>42555.090486111112</v>
      </c>
    </row>
    <row r="3105" spans="1:20" ht="28.7" x14ac:dyDescent="0.5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5">
        <f t="shared" si="288"/>
        <v>2.6829268292682929E-3</v>
      </c>
      <c r="P3105" s="6">
        <f t="shared" si="289"/>
        <v>5.5</v>
      </c>
      <c r="Q3105" t="str">
        <f t="shared" si="292"/>
        <v>theater</v>
      </c>
      <c r="R3105" t="str">
        <f t="shared" si="293"/>
        <v>spaces</v>
      </c>
      <c r="S3105" s="11">
        <f t="shared" si="290"/>
        <v>42166.906319444446</v>
      </c>
      <c r="T3105" s="10">
        <f t="shared" si="291"/>
        <v>42106.906319444446</v>
      </c>
    </row>
    <row r="3106" spans="1:20" ht="43" x14ac:dyDescent="0.5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5">
        <f t="shared" si="288"/>
        <v>0.29625000000000001</v>
      </c>
      <c r="P3106" s="6">
        <f t="shared" si="289"/>
        <v>237</v>
      </c>
      <c r="Q3106" t="str">
        <f t="shared" si="292"/>
        <v>theater</v>
      </c>
      <c r="R3106" t="str">
        <f t="shared" si="293"/>
        <v>spaces</v>
      </c>
      <c r="S3106" s="11">
        <f t="shared" si="290"/>
        <v>42037.833333333328</v>
      </c>
      <c r="T3106" s="10">
        <f t="shared" si="291"/>
        <v>42006.658692129626</v>
      </c>
    </row>
    <row r="3107" spans="1:20" ht="43" x14ac:dyDescent="0.5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11">
        <f t="shared" si="290"/>
        <v>41930.958333333336</v>
      </c>
      <c r="T3107" s="10">
        <f t="shared" si="291"/>
        <v>41876.468935185185</v>
      </c>
    </row>
    <row r="3108" spans="1:20" ht="43" x14ac:dyDescent="0.5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5">
        <f t="shared" si="288"/>
        <v>4.1000000000000002E-2</v>
      </c>
      <c r="P3108" s="6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1">
        <f t="shared" si="290"/>
        <v>42263.666666666672</v>
      </c>
      <c r="T3108" s="10">
        <f t="shared" si="291"/>
        <v>42241.179120370376</v>
      </c>
    </row>
    <row r="3109" spans="1:20" ht="43" x14ac:dyDescent="0.5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5">
        <f t="shared" si="288"/>
        <v>0.197625</v>
      </c>
      <c r="P3109" s="6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11">
        <f t="shared" si="290"/>
        <v>42135.564247685179</v>
      </c>
      <c r="T3109" s="10">
        <f t="shared" si="291"/>
        <v>42128.564247685179</v>
      </c>
    </row>
    <row r="3110" spans="1:20" x14ac:dyDescent="0.5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5">
        <f t="shared" si="288"/>
        <v>5.1999999999999995E-4</v>
      </c>
      <c r="P3110" s="6">
        <f t="shared" si="289"/>
        <v>13</v>
      </c>
      <c r="Q3110" t="str">
        <f t="shared" si="292"/>
        <v>theater</v>
      </c>
      <c r="R3110" t="str">
        <f t="shared" si="293"/>
        <v>spaces</v>
      </c>
      <c r="S3110" s="11">
        <f t="shared" si="290"/>
        <v>42122.388819444444</v>
      </c>
      <c r="T3110" s="10">
        <f t="shared" si="291"/>
        <v>42062.430486111116</v>
      </c>
    </row>
    <row r="3111" spans="1:20" ht="43" x14ac:dyDescent="0.5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11">
        <f t="shared" si="290"/>
        <v>41878.875115740739</v>
      </c>
      <c r="T3111" s="10">
        <f t="shared" si="291"/>
        <v>41843.875115740739</v>
      </c>
    </row>
    <row r="3112" spans="1:20" ht="43" x14ac:dyDescent="0.5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5">
        <f t="shared" si="288"/>
        <v>4.0000000000000002E-4</v>
      </c>
      <c r="P3112" s="6">
        <f t="shared" si="289"/>
        <v>10</v>
      </c>
      <c r="Q3112" t="str">
        <f t="shared" si="292"/>
        <v>theater</v>
      </c>
      <c r="R3112" t="str">
        <f t="shared" si="293"/>
        <v>spaces</v>
      </c>
      <c r="S3112" s="11">
        <f t="shared" si="290"/>
        <v>42784.781469907408</v>
      </c>
      <c r="T3112" s="10">
        <f t="shared" si="291"/>
        <v>42744.781469907408</v>
      </c>
    </row>
    <row r="3113" spans="1:20" ht="28.7" x14ac:dyDescent="0.5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11">
        <f t="shared" si="290"/>
        <v>41916.345138888886</v>
      </c>
      <c r="T3113" s="10">
        <f t="shared" si="291"/>
        <v>41885.345138888886</v>
      </c>
    </row>
    <row r="3114" spans="1:20" ht="43" x14ac:dyDescent="0.5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11">
        <f t="shared" si="290"/>
        <v>42674.871921296297</v>
      </c>
      <c r="T3114" s="10">
        <f t="shared" si="291"/>
        <v>42614.871921296297</v>
      </c>
    </row>
    <row r="3115" spans="1:20" ht="43" x14ac:dyDescent="0.5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11">
        <f t="shared" si="290"/>
        <v>42111.481273148151</v>
      </c>
      <c r="T3115" s="10">
        <f t="shared" si="291"/>
        <v>42081.481273148151</v>
      </c>
    </row>
    <row r="3116" spans="1:20" ht="43" x14ac:dyDescent="0.5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5">
        <f t="shared" si="288"/>
        <v>0</v>
      </c>
      <c r="P3116" s="6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11">
        <f t="shared" si="290"/>
        <v>41903.382523148146</v>
      </c>
      <c r="T3116" s="10">
        <f t="shared" si="291"/>
        <v>41843.382523148146</v>
      </c>
    </row>
    <row r="3117" spans="1:20" ht="43" x14ac:dyDescent="0.5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5">
        <f t="shared" si="288"/>
        <v>0.03</v>
      </c>
      <c r="P3117" s="6">
        <f t="shared" si="289"/>
        <v>300</v>
      </c>
      <c r="Q3117" t="str">
        <f t="shared" si="292"/>
        <v>theater</v>
      </c>
      <c r="R3117" t="str">
        <f t="shared" si="293"/>
        <v>spaces</v>
      </c>
      <c r="S3117" s="11">
        <f t="shared" si="290"/>
        <v>42526.197071759263</v>
      </c>
      <c r="T3117" s="10">
        <f t="shared" si="291"/>
        <v>42496.197071759263</v>
      </c>
    </row>
    <row r="3118" spans="1:20" ht="43" x14ac:dyDescent="0.5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5">
        <f t="shared" si="288"/>
        <v>0.57333333333333336</v>
      </c>
      <c r="P3118" s="6">
        <f t="shared" si="289"/>
        <v>43</v>
      </c>
      <c r="Q3118" t="str">
        <f t="shared" si="292"/>
        <v>theater</v>
      </c>
      <c r="R3118" t="str">
        <f t="shared" si="293"/>
        <v>spaces</v>
      </c>
      <c r="S3118" s="11">
        <f t="shared" si="290"/>
        <v>42095.265335648146</v>
      </c>
      <c r="T3118" s="10">
        <f t="shared" si="291"/>
        <v>42081.265335648146</v>
      </c>
    </row>
    <row r="3119" spans="1:20" ht="43" x14ac:dyDescent="0.5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5">
        <f t="shared" si="288"/>
        <v>1E-3</v>
      </c>
      <c r="P3119" s="6">
        <f t="shared" si="289"/>
        <v>1</v>
      </c>
      <c r="Q3119" t="str">
        <f t="shared" si="292"/>
        <v>theater</v>
      </c>
      <c r="R3119" t="str">
        <f t="shared" si="293"/>
        <v>spaces</v>
      </c>
      <c r="S3119" s="11">
        <f t="shared" si="290"/>
        <v>42517.3</v>
      </c>
      <c r="T3119" s="10">
        <f t="shared" si="291"/>
        <v>42509.124537037031</v>
      </c>
    </row>
    <row r="3120" spans="1:20" ht="28.7" x14ac:dyDescent="0.5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288"/>
        <v>3.0999999999999999E-3</v>
      </c>
      <c r="P3120" s="6">
        <f t="shared" si="289"/>
        <v>775</v>
      </c>
      <c r="Q3120" t="str">
        <f t="shared" si="292"/>
        <v>theater</v>
      </c>
      <c r="R3120" t="str">
        <f t="shared" si="293"/>
        <v>spaces</v>
      </c>
      <c r="S3120" s="11">
        <f t="shared" si="290"/>
        <v>42553.399571759262</v>
      </c>
      <c r="T3120" s="10">
        <f t="shared" si="291"/>
        <v>42534.399571759262</v>
      </c>
    </row>
    <row r="3121" spans="1:20" ht="43" x14ac:dyDescent="0.5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5">
        <f t="shared" si="288"/>
        <v>5.0000000000000001E-4</v>
      </c>
      <c r="P3121" s="6">
        <f t="shared" si="289"/>
        <v>5</v>
      </c>
      <c r="Q3121" t="str">
        <f t="shared" si="292"/>
        <v>theater</v>
      </c>
      <c r="R3121" t="str">
        <f t="shared" si="293"/>
        <v>spaces</v>
      </c>
      <c r="S3121" s="11">
        <f t="shared" si="290"/>
        <v>42089.753842592589</v>
      </c>
      <c r="T3121" s="10">
        <f t="shared" si="291"/>
        <v>42059.79550925926</v>
      </c>
    </row>
    <row r="3122" spans="1:20" ht="43" x14ac:dyDescent="0.5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5">
        <f t="shared" si="288"/>
        <v>9.8461538461538464E-5</v>
      </c>
      <c r="P3122" s="6">
        <f t="shared" si="289"/>
        <v>12.8</v>
      </c>
      <c r="Q3122" t="str">
        <f t="shared" si="292"/>
        <v>theater</v>
      </c>
      <c r="R3122" t="str">
        <f t="shared" si="293"/>
        <v>spaces</v>
      </c>
      <c r="S3122" s="11">
        <f t="shared" si="290"/>
        <v>42495.650416666671</v>
      </c>
      <c r="T3122" s="10">
        <f t="shared" si="291"/>
        <v>42435.692083333335</v>
      </c>
    </row>
    <row r="3123" spans="1:20" ht="28.7" x14ac:dyDescent="0.5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5">
        <f t="shared" si="288"/>
        <v>6.6666666666666671E-3</v>
      </c>
      <c r="P3123" s="6">
        <f t="shared" si="289"/>
        <v>10</v>
      </c>
      <c r="Q3123" t="str">
        <f t="shared" si="292"/>
        <v>theater</v>
      </c>
      <c r="R3123" t="str">
        <f t="shared" si="293"/>
        <v>spaces</v>
      </c>
      <c r="S3123" s="11">
        <f t="shared" si="290"/>
        <v>41908.429803240739</v>
      </c>
      <c r="T3123" s="10">
        <f t="shared" si="291"/>
        <v>41848.429803240739</v>
      </c>
    </row>
    <row r="3124" spans="1:20" x14ac:dyDescent="0.5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5">
        <f t="shared" si="288"/>
        <v>0.58291457286432158</v>
      </c>
      <c r="P3124" s="6">
        <f t="shared" si="289"/>
        <v>58</v>
      </c>
      <c r="Q3124" t="str">
        <f t="shared" si="292"/>
        <v>theater</v>
      </c>
      <c r="R3124" t="str">
        <f t="shared" si="293"/>
        <v>spaces</v>
      </c>
      <c r="S3124" s="11">
        <f t="shared" si="290"/>
        <v>42683.723750000005</v>
      </c>
      <c r="T3124" s="10">
        <f t="shared" si="291"/>
        <v>42678.682083333333</v>
      </c>
    </row>
    <row r="3125" spans="1:20" ht="43" x14ac:dyDescent="0.5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11">
        <f t="shared" si="290"/>
        <v>42560.743032407408</v>
      </c>
      <c r="T3125" s="10">
        <f t="shared" si="291"/>
        <v>42530.743032407408</v>
      </c>
    </row>
    <row r="3126" spans="1:20" ht="28.7" x14ac:dyDescent="0.5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5">
        <f t="shared" si="288"/>
        <v>3.2499999999999997E-5</v>
      </c>
      <c r="P3126" s="6">
        <f t="shared" si="289"/>
        <v>6.5</v>
      </c>
      <c r="Q3126" t="str">
        <f t="shared" si="292"/>
        <v>theater</v>
      </c>
      <c r="R3126" t="str">
        <f t="shared" si="293"/>
        <v>spaces</v>
      </c>
      <c r="S3126" s="11">
        <f t="shared" si="290"/>
        <v>42037.530104166668</v>
      </c>
      <c r="T3126" s="10">
        <f t="shared" si="291"/>
        <v>41977.530104166668</v>
      </c>
    </row>
    <row r="3127" spans="1:20" x14ac:dyDescent="0.5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5">
        <f t="shared" si="288"/>
        <v>0</v>
      </c>
      <c r="P3127" s="6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11">
        <f t="shared" si="290"/>
        <v>42375.95685185185</v>
      </c>
      <c r="T3127" s="10">
        <f t="shared" si="291"/>
        <v>42345.95685185185</v>
      </c>
    </row>
    <row r="3128" spans="1:20" ht="71.7" x14ac:dyDescent="0.5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11">
        <f t="shared" si="290"/>
        <v>42456.726412037038</v>
      </c>
      <c r="T3128" s="10">
        <f t="shared" si="291"/>
        <v>42426.76807870371</v>
      </c>
    </row>
    <row r="3129" spans="1:20" ht="43" x14ac:dyDescent="0.5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5">
        <f t="shared" si="288"/>
        <v>0</v>
      </c>
      <c r="P3129" s="6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11">
        <f t="shared" si="290"/>
        <v>42064.606817129628</v>
      </c>
      <c r="T3129" s="10">
        <f t="shared" si="291"/>
        <v>42034.606817129628</v>
      </c>
    </row>
    <row r="3130" spans="1:20" ht="43" x14ac:dyDescent="0.5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11">
        <f t="shared" si="290"/>
        <v>42810.534039351856</v>
      </c>
      <c r="T3130" s="10">
        <f t="shared" si="291"/>
        <v>42780.575706018513</v>
      </c>
    </row>
    <row r="3131" spans="1:20" ht="43" x14ac:dyDescent="0.5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5">
        <f t="shared" si="288"/>
        <v>8.0000000000000002E-3</v>
      </c>
      <c r="P3131" s="6">
        <f t="shared" si="289"/>
        <v>10</v>
      </c>
      <c r="Q3131" t="str">
        <f t="shared" si="292"/>
        <v>theater</v>
      </c>
      <c r="R3131" t="str">
        <f t="shared" si="293"/>
        <v>plays</v>
      </c>
      <c r="S3131" s="11">
        <f t="shared" si="290"/>
        <v>42843.551145833335</v>
      </c>
      <c r="T3131" s="10">
        <f t="shared" si="291"/>
        <v>42803.592812499999</v>
      </c>
    </row>
    <row r="3132" spans="1:20" ht="43" x14ac:dyDescent="0.5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5">
        <f t="shared" si="288"/>
        <v>3.7499999999999999E-2</v>
      </c>
      <c r="P3132" s="6">
        <f t="shared" si="289"/>
        <v>93.75</v>
      </c>
      <c r="Q3132" t="str">
        <f t="shared" si="292"/>
        <v>theater</v>
      </c>
      <c r="R3132" t="str">
        <f t="shared" si="293"/>
        <v>plays</v>
      </c>
      <c r="S3132" s="11">
        <f t="shared" si="290"/>
        <v>42838.957638888889</v>
      </c>
      <c r="T3132" s="10">
        <f t="shared" si="291"/>
        <v>42808.390231481477</v>
      </c>
    </row>
    <row r="3133" spans="1:20" ht="28.7" x14ac:dyDescent="0.5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5">
        <f t="shared" si="288"/>
        <v>0.15731707317073171</v>
      </c>
      <c r="P3133" s="6">
        <f t="shared" si="289"/>
        <v>53.75</v>
      </c>
      <c r="Q3133" t="str">
        <f t="shared" si="292"/>
        <v>theater</v>
      </c>
      <c r="R3133" t="str">
        <f t="shared" si="293"/>
        <v>plays</v>
      </c>
      <c r="S3133" s="11">
        <f t="shared" si="290"/>
        <v>42833.287557870368</v>
      </c>
      <c r="T3133" s="10">
        <f t="shared" si="291"/>
        <v>42803.329224537039</v>
      </c>
    </row>
    <row r="3134" spans="1:20" ht="28.7" x14ac:dyDescent="0.5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5">
        <f t="shared" si="288"/>
        <v>3.3333333333333332E-4</v>
      </c>
      <c r="P3134" s="6">
        <f t="shared" si="289"/>
        <v>10</v>
      </c>
      <c r="Q3134" t="str">
        <f t="shared" si="292"/>
        <v>theater</v>
      </c>
      <c r="R3134" t="str">
        <f t="shared" si="293"/>
        <v>plays</v>
      </c>
      <c r="S3134" s="11">
        <f t="shared" si="290"/>
        <v>42846.058564814812</v>
      </c>
      <c r="T3134" s="10">
        <f t="shared" si="291"/>
        <v>42786.100231481483</v>
      </c>
    </row>
    <row r="3135" spans="1:20" ht="43" x14ac:dyDescent="0.5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5">
        <f t="shared" si="288"/>
        <v>1.08</v>
      </c>
      <c r="P3135" s="6">
        <f t="shared" si="289"/>
        <v>33.75</v>
      </c>
      <c r="Q3135" t="str">
        <f t="shared" si="292"/>
        <v>theater</v>
      </c>
      <c r="R3135" t="str">
        <f t="shared" si="293"/>
        <v>plays</v>
      </c>
      <c r="S3135" s="11">
        <f t="shared" si="290"/>
        <v>42818.273541666669</v>
      </c>
      <c r="T3135" s="10">
        <f t="shared" si="291"/>
        <v>42788.315208333333</v>
      </c>
    </row>
    <row r="3136" spans="1:20" ht="43" x14ac:dyDescent="0.5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5">
        <f t="shared" si="288"/>
        <v>0.22500000000000001</v>
      </c>
      <c r="P3136" s="6">
        <f t="shared" si="289"/>
        <v>18.75</v>
      </c>
      <c r="Q3136" t="str">
        <f t="shared" si="292"/>
        <v>theater</v>
      </c>
      <c r="R3136" t="str">
        <f t="shared" si="293"/>
        <v>plays</v>
      </c>
      <c r="S3136" s="11">
        <f t="shared" si="290"/>
        <v>42821.428460648152</v>
      </c>
      <c r="T3136" s="10">
        <f t="shared" si="291"/>
        <v>42800.470127314817</v>
      </c>
    </row>
    <row r="3137" spans="1:20" ht="43" x14ac:dyDescent="0.5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11">
        <f t="shared" si="290"/>
        <v>42828.901863425926</v>
      </c>
      <c r="T3137" s="10">
        <f t="shared" si="291"/>
        <v>42806.901863425926</v>
      </c>
    </row>
    <row r="3138" spans="1:20" ht="43" x14ac:dyDescent="0.5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5">
        <f t="shared" ref="O3138:O3201" si="294">E3138/D3138</f>
        <v>1.278</v>
      </c>
      <c r="P3138" s="6">
        <f t="shared" ref="P3138:P3201" si="295">E3138/L3138</f>
        <v>29.045454545454547</v>
      </c>
      <c r="Q3138" t="str">
        <f t="shared" si="292"/>
        <v>theater</v>
      </c>
      <c r="R3138" t="str">
        <f t="shared" si="293"/>
        <v>plays</v>
      </c>
      <c r="S3138" s="11">
        <f t="shared" ref="S3138:S3201" si="296">(((I3138/60)/60)/24)+DATE(1970,1,1)+(-6/24)</f>
        <v>42825.707638888889</v>
      </c>
      <c r="T3138" s="10">
        <f t="shared" ref="T3138:T3201" si="297">(((J3138/60)/60)/24)+DATE(1970,1,1)+(-6/24)</f>
        <v>42789.212430555555</v>
      </c>
    </row>
    <row r="3139" spans="1:20" ht="28.7" x14ac:dyDescent="0.5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5">
        <f t="shared" si="294"/>
        <v>3.3333333333333333E-2</v>
      </c>
      <c r="P3139" s="6">
        <f t="shared" si="295"/>
        <v>50</v>
      </c>
      <c r="Q3139" t="str">
        <f t="shared" ref="Q3139:Q3202" si="298">LEFT(N3139,FIND("/",N3139)-1)</f>
        <v>theater</v>
      </c>
      <c r="R3139" t="str">
        <f t="shared" ref="R3139:R3202" si="299">RIGHT(N3139, LEN(N3139)-FIND("/", N3139))</f>
        <v>plays</v>
      </c>
      <c r="S3139" s="11">
        <f t="shared" si="296"/>
        <v>42858.55</v>
      </c>
      <c r="T3139" s="10">
        <f t="shared" si="297"/>
        <v>42807.635057870371</v>
      </c>
    </row>
    <row r="3140" spans="1:20" ht="57.35" x14ac:dyDescent="0.5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5">
        <f t="shared" si="294"/>
        <v>0</v>
      </c>
      <c r="P3140" s="6" t="e">
        <f t="shared" si="295"/>
        <v>#DIV/0!</v>
      </c>
      <c r="Q3140" t="str">
        <f t="shared" si="298"/>
        <v>theater</v>
      </c>
      <c r="R3140" t="str">
        <f t="shared" si="299"/>
        <v>plays</v>
      </c>
      <c r="S3140" s="11">
        <f t="shared" si="296"/>
        <v>42828.395914351851</v>
      </c>
      <c r="T3140" s="10">
        <f t="shared" si="297"/>
        <v>42809.395914351851</v>
      </c>
    </row>
    <row r="3141" spans="1:20" ht="43" x14ac:dyDescent="0.5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5">
        <f t="shared" si="294"/>
        <v>5.3999999999999999E-2</v>
      </c>
      <c r="P3141" s="6">
        <f t="shared" si="295"/>
        <v>450</v>
      </c>
      <c r="Q3141" t="str">
        <f t="shared" si="298"/>
        <v>theater</v>
      </c>
      <c r="R3141" t="str">
        <f t="shared" si="299"/>
        <v>plays</v>
      </c>
      <c r="S3141" s="11">
        <f t="shared" si="296"/>
        <v>42818.939583333333</v>
      </c>
      <c r="T3141" s="10">
        <f t="shared" si="297"/>
        <v>42785.020370370374</v>
      </c>
    </row>
    <row r="3142" spans="1:20" ht="43" x14ac:dyDescent="0.5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5">
        <f t="shared" si="294"/>
        <v>9.5999999999999992E-3</v>
      </c>
      <c r="P3142" s="6">
        <f t="shared" si="295"/>
        <v>24</v>
      </c>
      <c r="Q3142" t="str">
        <f t="shared" si="298"/>
        <v>theater</v>
      </c>
      <c r="R3142" t="str">
        <f t="shared" si="299"/>
        <v>plays</v>
      </c>
      <c r="S3142" s="11">
        <f t="shared" si="296"/>
        <v>42832.427118055552</v>
      </c>
      <c r="T3142" s="10">
        <f t="shared" si="297"/>
        <v>42802.468784722223</v>
      </c>
    </row>
    <row r="3143" spans="1:20" ht="57.35" x14ac:dyDescent="0.5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5">
        <f t="shared" si="294"/>
        <v>0.51600000000000001</v>
      </c>
      <c r="P3143" s="6">
        <f t="shared" si="295"/>
        <v>32.25</v>
      </c>
      <c r="Q3143" t="str">
        <f t="shared" si="298"/>
        <v>theater</v>
      </c>
      <c r="R3143" t="str">
        <f t="shared" si="299"/>
        <v>plays</v>
      </c>
      <c r="S3143" s="11">
        <f t="shared" si="296"/>
        <v>42841.583333333328</v>
      </c>
      <c r="T3143" s="10">
        <f t="shared" si="297"/>
        <v>42800.503333333334</v>
      </c>
    </row>
    <row r="3144" spans="1:20" ht="43" x14ac:dyDescent="0.5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5">
        <f t="shared" si="294"/>
        <v>1.6363636363636365E-2</v>
      </c>
      <c r="P3144" s="6">
        <f t="shared" si="295"/>
        <v>15</v>
      </c>
      <c r="Q3144" t="str">
        <f t="shared" si="298"/>
        <v>theater</v>
      </c>
      <c r="R3144" t="str">
        <f t="shared" si="299"/>
        <v>plays</v>
      </c>
      <c r="S3144" s="11">
        <f t="shared" si="296"/>
        <v>42813.221516203703</v>
      </c>
      <c r="T3144" s="10">
        <f t="shared" si="297"/>
        <v>42783.263182870374</v>
      </c>
    </row>
    <row r="3145" spans="1:20" ht="57.35" x14ac:dyDescent="0.5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5">
        <f t="shared" si="294"/>
        <v>0</v>
      </c>
      <c r="P3145" s="6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11">
        <f t="shared" si="296"/>
        <v>42834.108287037037</v>
      </c>
      <c r="T3145" s="10">
        <f t="shared" si="297"/>
        <v>42808.108287037037</v>
      </c>
    </row>
    <row r="3146" spans="1:20" ht="57.35" x14ac:dyDescent="0.5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5">
        <f t="shared" si="294"/>
        <v>0.754</v>
      </c>
      <c r="P3146" s="6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11">
        <f t="shared" si="296"/>
        <v>42813</v>
      </c>
      <c r="T3146" s="10">
        <f t="shared" si="297"/>
        <v>42796.288275462968</v>
      </c>
    </row>
    <row r="3147" spans="1:20" ht="43" x14ac:dyDescent="0.5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5">
        <f t="shared" si="294"/>
        <v>0</v>
      </c>
      <c r="P3147" s="6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11">
        <f t="shared" si="296"/>
        <v>42821.749236111107</v>
      </c>
      <c r="T3147" s="10">
        <f t="shared" si="297"/>
        <v>42761.790902777779</v>
      </c>
    </row>
    <row r="3148" spans="1:20" ht="28.7" x14ac:dyDescent="0.5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5">
        <f t="shared" si="294"/>
        <v>0.105</v>
      </c>
      <c r="P3148" s="6">
        <f t="shared" si="295"/>
        <v>437.5</v>
      </c>
      <c r="Q3148" t="str">
        <f t="shared" si="298"/>
        <v>theater</v>
      </c>
      <c r="R3148" t="str">
        <f t="shared" si="299"/>
        <v>plays</v>
      </c>
      <c r="S3148" s="11">
        <f t="shared" si="296"/>
        <v>42841.390810185185</v>
      </c>
      <c r="T3148" s="10">
        <f t="shared" si="297"/>
        <v>42796.432476851856</v>
      </c>
    </row>
    <row r="3149" spans="1:20" ht="43" x14ac:dyDescent="0.5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11">
        <f t="shared" si="296"/>
        <v>41949.761053240742</v>
      </c>
      <c r="T3149" s="10">
        <f t="shared" si="297"/>
        <v>41909.719386574077</v>
      </c>
    </row>
    <row r="3150" spans="1:20" ht="28.7" x14ac:dyDescent="0.5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11">
        <f t="shared" si="296"/>
        <v>41912.916666666664</v>
      </c>
      <c r="T3150" s="10">
        <f t="shared" si="297"/>
        <v>41891.415324074071</v>
      </c>
    </row>
    <row r="3151" spans="1:20" ht="43" x14ac:dyDescent="0.5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5">
        <f t="shared" si="294"/>
        <v>1.04</v>
      </c>
      <c r="P3151" s="6">
        <f t="shared" si="295"/>
        <v>52</v>
      </c>
      <c r="Q3151" t="str">
        <f t="shared" si="298"/>
        <v>theater</v>
      </c>
      <c r="R3151" t="str">
        <f t="shared" si="299"/>
        <v>plays</v>
      </c>
      <c r="S3151" s="11">
        <f t="shared" si="296"/>
        <v>41249.833333333336</v>
      </c>
      <c r="T3151" s="10">
        <f t="shared" si="297"/>
        <v>41225.767361111109</v>
      </c>
    </row>
    <row r="3152" spans="1:20" ht="57.35" x14ac:dyDescent="0.5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5">
        <f t="shared" si="294"/>
        <v>1.01</v>
      </c>
      <c r="P3152" s="6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11">
        <f t="shared" si="296"/>
        <v>40567.916666666664</v>
      </c>
      <c r="T3152" s="10">
        <f t="shared" si="297"/>
        <v>40478.013923611114</v>
      </c>
    </row>
    <row r="3153" spans="1:20" ht="43" x14ac:dyDescent="0.5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5">
        <f t="shared" si="294"/>
        <v>1.004</v>
      </c>
      <c r="P3153" s="6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11">
        <f t="shared" si="296"/>
        <v>41892.58997685185</v>
      </c>
      <c r="T3153" s="10">
        <f t="shared" si="297"/>
        <v>41862.58997685185</v>
      </c>
    </row>
    <row r="3154" spans="1:20" ht="43" x14ac:dyDescent="0.5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11">
        <f t="shared" si="296"/>
        <v>41580.617673611108</v>
      </c>
      <c r="T3154" s="10">
        <f t="shared" si="297"/>
        <v>41550.617673611108</v>
      </c>
    </row>
    <row r="3155" spans="1:20" ht="43" x14ac:dyDescent="0.5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11">
        <f t="shared" si="296"/>
        <v>40663.957638888889</v>
      </c>
      <c r="T3155" s="10">
        <f t="shared" si="297"/>
        <v>40632.904363425929</v>
      </c>
    </row>
    <row r="3156" spans="1:20" ht="43" x14ac:dyDescent="0.5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11">
        <f t="shared" si="296"/>
        <v>41000.584004629629</v>
      </c>
      <c r="T3156" s="10">
        <f t="shared" si="297"/>
        <v>40970.625671296293</v>
      </c>
    </row>
    <row r="3157" spans="1:20" ht="43" x14ac:dyDescent="0.5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5">
        <f t="shared" si="294"/>
        <v>1.885046</v>
      </c>
      <c r="P3157" s="6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11">
        <f t="shared" si="296"/>
        <v>41263.249131944445</v>
      </c>
      <c r="T3157" s="10">
        <f t="shared" si="297"/>
        <v>41233.249131944445</v>
      </c>
    </row>
    <row r="3158" spans="1:20" ht="43" x14ac:dyDescent="0.5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11">
        <f t="shared" si="296"/>
        <v>41061.703055555554</v>
      </c>
      <c r="T3158" s="10">
        <f t="shared" si="297"/>
        <v>41026.703055555554</v>
      </c>
    </row>
    <row r="3159" spans="1:20" ht="28.7" x14ac:dyDescent="0.5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5">
        <f t="shared" si="294"/>
        <v>1.01</v>
      </c>
      <c r="P3159" s="6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11">
        <f t="shared" si="296"/>
        <v>41838.958333333336</v>
      </c>
      <c r="T3159" s="10">
        <f t="shared" si="297"/>
        <v>41829.538252314815</v>
      </c>
    </row>
    <row r="3160" spans="1:20" ht="28.7" x14ac:dyDescent="0.5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11">
        <f t="shared" si="296"/>
        <v>41477.589722222219</v>
      </c>
      <c r="T3160" s="10">
        <f t="shared" si="297"/>
        <v>41447.589722222219</v>
      </c>
    </row>
    <row r="3161" spans="1:20" ht="28.7" x14ac:dyDescent="0.5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11">
        <f t="shared" si="296"/>
        <v>40926.708333333336</v>
      </c>
      <c r="T3161" s="10">
        <f t="shared" si="297"/>
        <v>40883.816678240742</v>
      </c>
    </row>
    <row r="3162" spans="1:20" ht="43" x14ac:dyDescent="0.5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5">
        <f t="shared" si="294"/>
        <v>1.0153333333333334</v>
      </c>
      <c r="P3162" s="6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11">
        <f t="shared" si="296"/>
        <v>41863.957638888889</v>
      </c>
      <c r="T3162" s="10">
        <f t="shared" si="297"/>
        <v>41841.01489583333</v>
      </c>
    </row>
    <row r="3163" spans="1:20" ht="43" x14ac:dyDescent="0.5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11">
        <f t="shared" si="296"/>
        <v>41927.286134259259</v>
      </c>
      <c r="T3163" s="10">
        <f t="shared" si="297"/>
        <v>41897.286134259259</v>
      </c>
    </row>
    <row r="3164" spans="1:20" ht="43" x14ac:dyDescent="0.5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11">
        <f t="shared" si="296"/>
        <v>41826.833333333336</v>
      </c>
      <c r="T3164" s="10">
        <f t="shared" si="297"/>
        <v>41799.435902777775</v>
      </c>
    </row>
    <row r="3165" spans="1:20" ht="43" x14ac:dyDescent="0.5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11">
        <f t="shared" si="296"/>
        <v>41805.503761574073</v>
      </c>
      <c r="T3165" s="10">
        <f t="shared" si="297"/>
        <v>41775.503761574073</v>
      </c>
    </row>
    <row r="3166" spans="1:20" ht="43" x14ac:dyDescent="0.5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11">
        <f t="shared" si="296"/>
        <v>41799.55572916667</v>
      </c>
      <c r="T3166" s="10">
        <f t="shared" si="297"/>
        <v>41766.55572916667</v>
      </c>
    </row>
    <row r="3167" spans="1:20" ht="43" x14ac:dyDescent="0.5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11">
        <f t="shared" si="296"/>
        <v>40665.915972222225</v>
      </c>
      <c r="T3167" s="10">
        <f t="shared" si="297"/>
        <v>40643.909259259257</v>
      </c>
    </row>
    <row r="3168" spans="1:20" ht="43" x14ac:dyDescent="0.5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11">
        <f t="shared" si="296"/>
        <v>41969.082638888889</v>
      </c>
      <c r="T3168" s="10">
        <f t="shared" si="297"/>
        <v>41940.44158564815</v>
      </c>
    </row>
    <row r="3169" spans="1:20" ht="28.7" x14ac:dyDescent="0.5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11">
        <f t="shared" si="296"/>
        <v>41852.925706018519</v>
      </c>
      <c r="T3169" s="10">
        <f t="shared" si="297"/>
        <v>41838.925706018519</v>
      </c>
    </row>
    <row r="3170" spans="1:20" ht="43" x14ac:dyDescent="0.5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5">
        <f t="shared" si="294"/>
        <v>1.242</v>
      </c>
      <c r="P3170" s="6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11">
        <f t="shared" si="296"/>
        <v>41803.666666666664</v>
      </c>
      <c r="T3170" s="10">
        <f t="shared" si="297"/>
        <v>41771.855937500004</v>
      </c>
    </row>
    <row r="3171" spans="1:20" ht="28.7" x14ac:dyDescent="0.5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5">
        <f t="shared" si="294"/>
        <v>1.030125</v>
      </c>
      <c r="P3171" s="6">
        <f t="shared" si="295"/>
        <v>100.5</v>
      </c>
      <c r="Q3171" t="str">
        <f t="shared" si="298"/>
        <v>theater</v>
      </c>
      <c r="R3171" t="str">
        <f t="shared" si="299"/>
        <v>plays</v>
      </c>
      <c r="S3171" s="11">
        <f t="shared" si="296"/>
        <v>41620.957638888889</v>
      </c>
      <c r="T3171" s="10">
        <f t="shared" si="297"/>
        <v>41591.487974537034</v>
      </c>
    </row>
    <row r="3172" spans="1:20" ht="43" x14ac:dyDescent="0.5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11">
        <f t="shared" si="296"/>
        <v>41821.916666666664</v>
      </c>
      <c r="T3172" s="10">
        <f t="shared" si="297"/>
        <v>41788.830370370371</v>
      </c>
    </row>
    <row r="3173" spans="1:20" ht="43" x14ac:dyDescent="0.5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11">
        <f t="shared" si="296"/>
        <v>42496.358310185184</v>
      </c>
      <c r="T3173" s="10">
        <f t="shared" si="297"/>
        <v>42466.358310185184</v>
      </c>
    </row>
    <row r="3174" spans="1:20" ht="43" x14ac:dyDescent="0.5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11">
        <f t="shared" si="296"/>
        <v>40953.479953703703</v>
      </c>
      <c r="T3174" s="10">
        <f t="shared" si="297"/>
        <v>40923.479953703703</v>
      </c>
    </row>
    <row r="3175" spans="1:20" ht="43" x14ac:dyDescent="0.5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5">
        <f t="shared" si="294"/>
        <v>1.03</v>
      </c>
      <c r="P3175" s="6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11">
        <f t="shared" si="296"/>
        <v>41908.628379629627</v>
      </c>
      <c r="T3175" s="10">
        <f t="shared" si="297"/>
        <v>41878.628379629627</v>
      </c>
    </row>
    <row r="3176" spans="1:20" ht="43" x14ac:dyDescent="0.5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11">
        <f t="shared" si="296"/>
        <v>41876.614675925928</v>
      </c>
      <c r="T3176" s="10">
        <f t="shared" si="297"/>
        <v>41862.614675925928</v>
      </c>
    </row>
    <row r="3177" spans="1:20" ht="57.35" x14ac:dyDescent="0.5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5">
        <f t="shared" si="294"/>
        <v>1.0955999999999999</v>
      </c>
      <c r="P3177" s="6">
        <f t="shared" si="295"/>
        <v>91.3</v>
      </c>
      <c r="Q3177" t="str">
        <f t="shared" si="298"/>
        <v>theater</v>
      </c>
      <c r="R3177" t="str">
        <f t="shared" si="299"/>
        <v>plays</v>
      </c>
      <c r="S3177" s="11">
        <f t="shared" si="296"/>
        <v>40591.636886574073</v>
      </c>
      <c r="T3177" s="10">
        <f t="shared" si="297"/>
        <v>40531.636886574073</v>
      </c>
    </row>
    <row r="3178" spans="1:20" ht="43" x14ac:dyDescent="0.5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5">
        <f t="shared" si="294"/>
        <v>1.148421052631579</v>
      </c>
      <c r="P3178" s="6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11">
        <f t="shared" si="296"/>
        <v>41504.375</v>
      </c>
      <c r="T3178" s="10">
        <f t="shared" si="297"/>
        <v>41477.680914351848</v>
      </c>
    </row>
    <row r="3179" spans="1:20" ht="43" x14ac:dyDescent="0.5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11">
        <f t="shared" si="296"/>
        <v>41811.416770833333</v>
      </c>
      <c r="T3179" s="10">
        <f t="shared" si="297"/>
        <v>41781.416770833333</v>
      </c>
    </row>
    <row r="3180" spans="1:20" ht="43" x14ac:dyDescent="0.5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11">
        <f t="shared" si="296"/>
        <v>41836.355034722219</v>
      </c>
      <c r="T3180" s="10">
        <f t="shared" si="297"/>
        <v>41806.355034722219</v>
      </c>
    </row>
    <row r="3181" spans="1:20" ht="28.7" x14ac:dyDescent="0.5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11">
        <f t="shared" si="296"/>
        <v>41400.452210648145</v>
      </c>
      <c r="T3181" s="10">
        <f t="shared" si="297"/>
        <v>41375.452210648145</v>
      </c>
    </row>
    <row r="3182" spans="1:20" ht="43" x14ac:dyDescent="0.5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5">
        <f t="shared" si="294"/>
        <v>1.1975</v>
      </c>
      <c r="P3182" s="6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11">
        <f t="shared" si="296"/>
        <v>41810.162604166668</v>
      </c>
      <c r="T3182" s="10">
        <f t="shared" si="297"/>
        <v>41780.162604166668</v>
      </c>
    </row>
    <row r="3183" spans="1:20" ht="43" x14ac:dyDescent="0.5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11">
        <f t="shared" si="296"/>
        <v>41805.416666666664</v>
      </c>
      <c r="T3183" s="10">
        <f t="shared" si="297"/>
        <v>41779.060034722221</v>
      </c>
    </row>
    <row r="3184" spans="1:20" ht="57.35" x14ac:dyDescent="0.5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11">
        <f t="shared" si="296"/>
        <v>40939.458333333336</v>
      </c>
      <c r="T3184" s="10">
        <f t="shared" si="297"/>
        <v>40883.699317129627</v>
      </c>
    </row>
    <row r="3185" spans="1:20" ht="43" x14ac:dyDescent="0.5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11">
        <f t="shared" si="296"/>
        <v>41509.54478009259</v>
      </c>
      <c r="T3185" s="10">
        <f t="shared" si="297"/>
        <v>41491.54478009259</v>
      </c>
    </row>
    <row r="3186" spans="1:20" ht="43" x14ac:dyDescent="0.5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11">
        <f t="shared" si="296"/>
        <v>41821.743414351848</v>
      </c>
      <c r="T3186" s="10">
        <f t="shared" si="297"/>
        <v>41791.743414351848</v>
      </c>
    </row>
    <row r="3187" spans="1:20" ht="43" x14ac:dyDescent="0.5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5">
        <f t="shared" si="294"/>
        <v>1</v>
      </c>
      <c r="P3187" s="6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11">
        <f t="shared" si="296"/>
        <v>41836.727326388893</v>
      </c>
      <c r="T3187" s="10">
        <f t="shared" si="297"/>
        <v>41829.727326388893</v>
      </c>
    </row>
    <row r="3188" spans="1:20" ht="43" x14ac:dyDescent="0.5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11">
        <f t="shared" si="296"/>
        <v>41898.625</v>
      </c>
      <c r="T3188" s="10">
        <f t="shared" si="297"/>
        <v>41868.674050925925</v>
      </c>
    </row>
    <row r="3189" spans="1:20" ht="43" x14ac:dyDescent="0.5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11">
        <f t="shared" si="296"/>
        <v>41855.416354166664</v>
      </c>
      <c r="T3189" s="10">
        <f t="shared" si="297"/>
        <v>41835.416354166664</v>
      </c>
    </row>
    <row r="3190" spans="1:20" ht="43" x14ac:dyDescent="0.5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5">
        <f t="shared" si="294"/>
        <v>0.65</v>
      </c>
      <c r="P3190" s="6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11">
        <f t="shared" si="296"/>
        <v>42165.165532407409</v>
      </c>
      <c r="T3190" s="10">
        <f t="shared" si="297"/>
        <v>42144.165532407409</v>
      </c>
    </row>
    <row r="3191" spans="1:20" ht="57.35" x14ac:dyDescent="0.5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11">
        <f t="shared" si="296"/>
        <v>42148.096435185187</v>
      </c>
      <c r="T3191" s="10">
        <f t="shared" si="297"/>
        <v>42118.096435185187</v>
      </c>
    </row>
    <row r="3192" spans="1:20" ht="43" x14ac:dyDescent="0.5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5">
        <f t="shared" si="294"/>
        <v>0</v>
      </c>
      <c r="P3192" s="6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11">
        <f t="shared" si="296"/>
        <v>42712.942997685182</v>
      </c>
      <c r="T3192" s="10">
        <f t="shared" si="297"/>
        <v>42682.901331018518</v>
      </c>
    </row>
    <row r="3193" spans="1:20" ht="43" x14ac:dyDescent="0.5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5">
        <f t="shared" si="294"/>
        <v>4.0266666666666666E-2</v>
      </c>
      <c r="P3193" s="6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1">
        <f t="shared" si="296"/>
        <v>42598.505428240736</v>
      </c>
      <c r="T3193" s="10">
        <f t="shared" si="297"/>
        <v>42538.505428240736</v>
      </c>
    </row>
    <row r="3194" spans="1:20" ht="43" x14ac:dyDescent="0.5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5">
        <f t="shared" si="294"/>
        <v>1.0200000000000001E-2</v>
      </c>
      <c r="P3194" s="6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1">
        <f t="shared" si="296"/>
        <v>42063.666666666672</v>
      </c>
      <c r="T3194" s="10">
        <f t="shared" si="297"/>
        <v>42018.69049768518</v>
      </c>
    </row>
    <row r="3195" spans="1:20" ht="43" x14ac:dyDescent="0.5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5">
        <f t="shared" si="294"/>
        <v>0.1174</v>
      </c>
      <c r="P3195" s="6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11">
        <f t="shared" si="296"/>
        <v>42055.718240740738</v>
      </c>
      <c r="T3195" s="10">
        <f t="shared" si="297"/>
        <v>42010.718240740738</v>
      </c>
    </row>
    <row r="3196" spans="1:20" ht="43" x14ac:dyDescent="0.5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5">
        <f t="shared" si="294"/>
        <v>0</v>
      </c>
      <c r="P3196" s="6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11">
        <f t="shared" si="296"/>
        <v>42211.812476851846</v>
      </c>
      <c r="T3196" s="10">
        <f t="shared" si="297"/>
        <v>42181.812476851846</v>
      </c>
    </row>
    <row r="3197" spans="1:20" ht="43" x14ac:dyDescent="0.5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11">
        <f t="shared" si="296"/>
        <v>42047.344236111108</v>
      </c>
      <c r="T3197" s="10">
        <f t="shared" si="297"/>
        <v>42017.344236111108</v>
      </c>
    </row>
    <row r="3198" spans="1:20" ht="43" x14ac:dyDescent="0.5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5">
        <f t="shared" si="294"/>
        <v>5.9999999999999995E-4</v>
      </c>
      <c r="P3198" s="6">
        <f t="shared" si="295"/>
        <v>300</v>
      </c>
      <c r="Q3198" t="str">
        <f t="shared" si="298"/>
        <v>theater</v>
      </c>
      <c r="R3198" t="str">
        <f t="shared" si="299"/>
        <v>musical</v>
      </c>
      <c r="S3198" s="11">
        <f t="shared" si="296"/>
        <v>42217.333333333328</v>
      </c>
      <c r="T3198" s="10">
        <f t="shared" si="297"/>
        <v>42157.348090277781</v>
      </c>
    </row>
    <row r="3199" spans="1:20" ht="28.7" x14ac:dyDescent="0.5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5">
        <f t="shared" si="294"/>
        <v>0.1145</v>
      </c>
      <c r="P3199" s="6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1">
        <f t="shared" si="296"/>
        <v>42039.243263888886</v>
      </c>
      <c r="T3199" s="10">
        <f t="shared" si="297"/>
        <v>42009.243263888886</v>
      </c>
    </row>
    <row r="3200" spans="1:20" ht="43" x14ac:dyDescent="0.5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11">
        <f t="shared" si="296"/>
        <v>42051.174502314811</v>
      </c>
      <c r="T3200" s="10">
        <f t="shared" si="297"/>
        <v>42013.174502314811</v>
      </c>
    </row>
    <row r="3201" spans="1:20" ht="43" x14ac:dyDescent="0.5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11">
        <f t="shared" si="296"/>
        <v>41888.625</v>
      </c>
      <c r="T3201" s="10">
        <f t="shared" si="297"/>
        <v>41858.511782407404</v>
      </c>
    </row>
    <row r="3202" spans="1:20" ht="43" x14ac:dyDescent="0.5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5">
        <f t="shared" ref="O3202:O3265" si="300">E3202/D3202</f>
        <v>2.0000000000000002E-5</v>
      </c>
      <c r="P3202" s="6">
        <f t="shared" ref="P3202:P3265" si="301">E3202/L3202</f>
        <v>1</v>
      </c>
      <c r="Q3202" t="str">
        <f t="shared" si="298"/>
        <v>theater</v>
      </c>
      <c r="R3202" t="str">
        <f t="shared" si="299"/>
        <v>musical</v>
      </c>
      <c r="S3202" s="11">
        <f t="shared" ref="S3202:S3265" si="302">(((I3202/60)/60)/24)+DATE(1970,1,1)+(-6/24)</f>
        <v>42489.981944444444</v>
      </c>
      <c r="T3202" s="10">
        <f t="shared" ref="T3202:T3265" si="303">(((J3202/60)/60)/24)+DATE(1970,1,1)+(-6/24)</f>
        <v>42460.070613425924</v>
      </c>
    </row>
    <row r="3203" spans="1:20" ht="43" x14ac:dyDescent="0.5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5">
        <f t="shared" si="300"/>
        <v>1.2500000000000001E-2</v>
      </c>
      <c r="P3203" s="6">
        <f t="shared" si="301"/>
        <v>12.5</v>
      </c>
      <c r="Q3203" t="str">
        <f t="shared" ref="Q3203:Q3266" si="304">LEFT(N3203,FIND("/",N3203)-1)</f>
        <v>theater</v>
      </c>
      <c r="R3203" t="str">
        <f t="shared" ref="R3203:R3266" si="305">RIGHT(N3203, LEN(N3203)-FIND("/", N3203))</f>
        <v>musical</v>
      </c>
      <c r="S3203" s="11">
        <f t="shared" si="302"/>
        <v>41882.517094907409</v>
      </c>
      <c r="T3203" s="10">
        <f t="shared" si="303"/>
        <v>41861.517094907409</v>
      </c>
    </row>
    <row r="3204" spans="1:20" ht="43" x14ac:dyDescent="0.5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5">
        <f t="shared" si="300"/>
        <v>0.54520000000000002</v>
      </c>
      <c r="P3204" s="6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11">
        <f t="shared" si="302"/>
        <v>42351.999305555553</v>
      </c>
      <c r="T3204" s="10">
        <f t="shared" si="303"/>
        <v>42293.603541666671</v>
      </c>
    </row>
    <row r="3205" spans="1:20" ht="43" x14ac:dyDescent="0.5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5">
        <f t="shared" si="300"/>
        <v>0.25</v>
      </c>
      <c r="P3205" s="6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11">
        <f t="shared" si="302"/>
        <v>42272.738680555558</v>
      </c>
      <c r="T3205" s="10">
        <f t="shared" si="303"/>
        <v>42242.738680555558</v>
      </c>
    </row>
    <row r="3206" spans="1:20" ht="43" x14ac:dyDescent="0.5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5">
        <f t="shared" si="300"/>
        <v>0</v>
      </c>
      <c r="P3206" s="6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11">
        <f t="shared" si="302"/>
        <v>42202.426388888889</v>
      </c>
      <c r="T3206" s="10">
        <f t="shared" si="303"/>
        <v>42172.436099537037</v>
      </c>
    </row>
    <row r="3207" spans="1:20" ht="43" x14ac:dyDescent="0.5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5">
        <f t="shared" si="300"/>
        <v>3.4125000000000003E-2</v>
      </c>
      <c r="P3207" s="6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1">
        <f t="shared" si="302"/>
        <v>42125.124675925923</v>
      </c>
      <c r="T3207" s="10">
        <f t="shared" si="303"/>
        <v>42095.124675925923</v>
      </c>
    </row>
    <row r="3208" spans="1:20" ht="43" x14ac:dyDescent="0.5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5">
        <f t="shared" si="300"/>
        <v>0</v>
      </c>
      <c r="P3208" s="6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11">
        <f t="shared" si="302"/>
        <v>42266.026053240741</v>
      </c>
      <c r="T3208" s="10">
        <f t="shared" si="303"/>
        <v>42236.026053240741</v>
      </c>
    </row>
    <row r="3209" spans="1:20" ht="43" x14ac:dyDescent="0.5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11">
        <f t="shared" si="302"/>
        <v>42116.986192129625</v>
      </c>
      <c r="T3209" s="10">
        <f t="shared" si="303"/>
        <v>42057.027858796297</v>
      </c>
    </row>
    <row r="3210" spans="1:20" ht="43" x14ac:dyDescent="0.5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11">
        <f t="shared" si="302"/>
        <v>41848.355057870373</v>
      </c>
      <c r="T3210" s="10">
        <f t="shared" si="303"/>
        <v>41827.355057870373</v>
      </c>
    </row>
    <row r="3211" spans="1:20" ht="43" x14ac:dyDescent="0.5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11">
        <f t="shared" si="302"/>
        <v>41810.708333333336</v>
      </c>
      <c r="T3211" s="10">
        <f t="shared" si="303"/>
        <v>41778.387245370373</v>
      </c>
    </row>
    <row r="3212" spans="1:20" ht="43" x14ac:dyDescent="0.5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11">
        <f t="shared" si="302"/>
        <v>41060.915972222225</v>
      </c>
      <c r="T3212" s="10">
        <f t="shared" si="303"/>
        <v>41013.686562499999</v>
      </c>
    </row>
    <row r="3213" spans="1:20" ht="43" x14ac:dyDescent="0.5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11">
        <f t="shared" si="302"/>
        <v>41865.833333333336</v>
      </c>
      <c r="T3213" s="10">
        <f t="shared" si="303"/>
        <v>41834.336574074077</v>
      </c>
    </row>
    <row r="3214" spans="1:20" ht="28.7" x14ac:dyDescent="0.5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5">
        <f t="shared" si="300"/>
        <v>1.2625</v>
      </c>
      <c r="P3214" s="6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11">
        <f t="shared" si="302"/>
        <v>41859.545729166668</v>
      </c>
      <c r="T3214" s="10">
        <f t="shared" si="303"/>
        <v>41829.545729166668</v>
      </c>
    </row>
    <row r="3215" spans="1:20" ht="43" x14ac:dyDescent="0.5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11">
        <f t="shared" si="302"/>
        <v>42211.513414351852</v>
      </c>
      <c r="T3215" s="10">
        <f t="shared" si="303"/>
        <v>42171.513414351852</v>
      </c>
    </row>
    <row r="3216" spans="1:20" ht="43" x14ac:dyDescent="0.5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11">
        <f t="shared" si="302"/>
        <v>42374.746527777781</v>
      </c>
      <c r="T3216" s="10">
        <f t="shared" si="303"/>
        <v>42337.542511574073</v>
      </c>
    </row>
    <row r="3217" spans="1:20" ht="57.35" x14ac:dyDescent="0.5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11">
        <f t="shared" si="302"/>
        <v>42256.915972222225</v>
      </c>
      <c r="T3217" s="10">
        <f t="shared" si="303"/>
        <v>42219.415173611109</v>
      </c>
    </row>
    <row r="3218" spans="1:20" ht="43" x14ac:dyDescent="0.5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11">
        <f t="shared" si="302"/>
        <v>42196.354166666672</v>
      </c>
      <c r="T3218" s="10">
        <f t="shared" si="303"/>
        <v>42165.212627314817</v>
      </c>
    </row>
    <row r="3219" spans="1:20" ht="28.7" x14ac:dyDescent="0.5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5">
        <f t="shared" si="300"/>
        <v>1.1602222222222223</v>
      </c>
      <c r="P3219" s="6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11">
        <f t="shared" si="302"/>
        <v>42678.296111111107</v>
      </c>
      <c r="T3219" s="10">
        <f t="shared" si="303"/>
        <v>42648.296111111107</v>
      </c>
    </row>
    <row r="3220" spans="1:20" ht="43" x14ac:dyDescent="0.5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11">
        <f t="shared" si="302"/>
        <v>42003.75</v>
      </c>
      <c r="T3220" s="10">
        <f t="shared" si="303"/>
        <v>41970.752152777779</v>
      </c>
    </row>
    <row r="3221" spans="1:20" ht="28.7" x14ac:dyDescent="0.5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11">
        <f t="shared" si="302"/>
        <v>42085.691516203704</v>
      </c>
      <c r="T3221" s="10">
        <f t="shared" si="303"/>
        <v>42050.733182870375</v>
      </c>
    </row>
    <row r="3222" spans="1:20" ht="28.7" x14ac:dyDescent="0.5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5">
        <f t="shared" si="300"/>
        <v>1.0084</v>
      </c>
      <c r="P3222" s="6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11">
        <f t="shared" si="302"/>
        <v>42806.625</v>
      </c>
      <c r="T3222" s="10">
        <f t="shared" si="303"/>
        <v>42772.583379629628</v>
      </c>
    </row>
    <row r="3223" spans="1:20" ht="57.35" x14ac:dyDescent="0.5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11">
        <f t="shared" si="302"/>
        <v>42190.446793981479</v>
      </c>
      <c r="T3223" s="10">
        <f t="shared" si="303"/>
        <v>42155.446793981479</v>
      </c>
    </row>
    <row r="3224" spans="1:20" ht="43" x14ac:dyDescent="0.5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5">
        <f t="shared" si="300"/>
        <v>1.248</v>
      </c>
      <c r="P3224" s="6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11">
        <f t="shared" si="302"/>
        <v>42301.645138888889</v>
      </c>
      <c r="T3224" s="10">
        <f t="shared" si="303"/>
        <v>42270.332141203704</v>
      </c>
    </row>
    <row r="3225" spans="1:20" ht="28.7" x14ac:dyDescent="0.5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11">
        <f t="shared" si="302"/>
        <v>42236.585370370376</v>
      </c>
      <c r="T3225" s="10">
        <f t="shared" si="303"/>
        <v>42206.585370370376</v>
      </c>
    </row>
    <row r="3226" spans="1:20" ht="43" x14ac:dyDescent="0.5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11">
        <f t="shared" si="302"/>
        <v>42744.958333333328</v>
      </c>
      <c r="T3226" s="10">
        <f t="shared" si="303"/>
        <v>42697.600844907407</v>
      </c>
    </row>
    <row r="3227" spans="1:20" ht="43" x14ac:dyDescent="0.5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11">
        <f t="shared" si="302"/>
        <v>42524.625</v>
      </c>
      <c r="T3227" s="10">
        <f t="shared" si="303"/>
        <v>42503.309467592597</v>
      </c>
    </row>
    <row r="3228" spans="1:20" ht="43" x14ac:dyDescent="0.5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11">
        <f t="shared" si="302"/>
        <v>42307.333472222221</v>
      </c>
      <c r="T3228" s="10">
        <f t="shared" si="303"/>
        <v>42277.333472222221</v>
      </c>
    </row>
    <row r="3229" spans="1:20" ht="43" x14ac:dyDescent="0.5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5">
        <f t="shared" si="300"/>
        <v>1.25</v>
      </c>
      <c r="P3229" s="6">
        <f t="shared" si="301"/>
        <v>50</v>
      </c>
      <c r="Q3229" t="str">
        <f t="shared" si="304"/>
        <v>theater</v>
      </c>
      <c r="R3229" t="str">
        <f t="shared" si="305"/>
        <v>plays</v>
      </c>
      <c r="S3229" s="11">
        <f t="shared" si="302"/>
        <v>42752.632361111115</v>
      </c>
      <c r="T3229" s="10">
        <f t="shared" si="303"/>
        <v>42722.632361111115</v>
      </c>
    </row>
    <row r="3230" spans="1:20" ht="28.7" x14ac:dyDescent="0.5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11">
        <f t="shared" si="302"/>
        <v>42354.957638888889</v>
      </c>
      <c r="T3230" s="10">
        <f t="shared" si="303"/>
        <v>42323.45930555556</v>
      </c>
    </row>
    <row r="3231" spans="1:20" ht="43" x14ac:dyDescent="0.5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11">
        <f t="shared" si="302"/>
        <v>41963.083310185189</v>
      </c>
      <c r="T3231" s="10">
        <f t="shared" si="303"/>
        <v>41933.041643518518</v>
      </c>
    </row>
    <row r="3232" spans="1:20" ht="43" x14ac:dyDescent="0.5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5">
        <f t="shared" si="300"/>
        <v>1.0988461538461538</v>
      </c>
      <c r="P3232" s="6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11">
        <f t="shared" si="302"/>
        <v>41912.915972222225</v>
      </c>
      <c r="T3232" s="10">
        <f t="shared" si="303"/>
        <v>41897.918125000004</v>
      </c>
    </row>
    <row r="3233" spans="1:20" ht="43" x14ac:dyDescent="0.5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5">
        <f t="shared" si="300"/>
        <v>1.61</v>
      </c>
      <c r="P3233" s="6">
        <f t="shared" si="301"/>
        <v>57.5</v>
      </c>
      <c r="Q3233" t="str">
        <f t="shared" si="304"/>
        <v>theater</v>
      </c>
      <c r="R3233" t="str">
        <f t="shared" si="305"/>
        <v>plays</v>
      </c>
      <c r="S3233" s="11">
        <f t="shared" si="302"/>
        <v>42476.693831018521</v>
      </c>
      <c r="T3233" s="10">
        <f t="shared" si="303"/>
        <v>42446.693831018521</v>
      </c>
    </row>
    <row r="3234" spans="1:20" ht="43" x14ac:dyDescent="0.5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5">
        <f t="shared" si="300"/>
        <v>1.3120000000000001</v>
      </c>
      <c r="P3234" s="6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11">
        <f t="shared" si="302"/>
        <v>42493.915972222225</v>
      </c>
      <c r="T3234" s="10">
        <f t="shared" si="303"/>
        <v>42463.56385416667</v>
      </c>
    </row>
    <row r="3235" spans="1:20" ht="43" x14ac:dyDescent="0.5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11">
        <f t="shared" si="302"/>
        <v>42796.555034722223</v>
      </c>
      <c r="T3235" s="10">
        <f t="shared" si="303"/>
        <v>42766.555034722223</v>
      </c>
    </row>
    <row r="3236" spans="1:20" ht="43" x14ac:dyDescent="0.5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5">
        <f t="shared" si="300"/>
        <v>1.0039275000000001</v>
      </c>
      <c r="P3236" s="6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11">
        <f t="shared" si="302"/>
        <v>42767.729861111111</v>
      </c>
      <c r="T3236" s="10">
        <f t="shared" si="303"/>
        <v>42734.539444444439</v>
      </c>
    </row>
    <row r="3237" spans="1:20" ht="43" x14ac:dyDescent="0.5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11">
        <f t="shared" si="302"/>
        <v>42552.097812499997</v>
      </c>
      <c r="T3237" s="10">
        <f t="shared" si="303"/>
        <v>42522.097812499997</v>
      </c>
    </row>
    <row r="3238" spans="1:20" ht="43" x14ac:dyDescent="0.5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5">
        <f t="shared" si="300"/>
        <v>1.006</v>
      </c>
      <c r="P3238" s="6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11">
        <f t="shared" si="302"/>
        <v>42732.667048611111</v>
      </c>
      <c r="T3238" s="10">
        <f t="shared" si="303"/>
        <v>42702.667048611111</v>
      </c>
    </row>
    <row r="3239" spans="1:20" ht="28.7" x14ac:dyDescent="0.5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11">
        <f t="shared" si="302"/>
        <v>42275.915972222225</v>
      </c>
      <c r="T3239" s="10">
        <f t="shared" si="303"/>
        <v>42252.224351851852</v>
      </c>
    </row>
    <row r="3240" spans="1:20" ht="43" x14ac:dyDescent="0.5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11">
        <f t="shared" si="302"/>
        <v>42186.260393518518</v>
      </c>
      <c r="T3240" s="10">
        <f t="shared" si="303"/>
        <v>42156.260393518518</v>
      </c>
    </row>
    <row r="3241" spans="1:20" ht="43" x14ac:dyDescent="0.5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11">
        <f t="shared" si="302"/>
        <v>42302.749305555553</v>
      </c>
      <c r="T3241" s="10">
        <f t="shared" si="303"/>
        <v>42277.839039351849</v>
      </c>
    </row>
    <row r="3242" spans="1:20" ht="43" x14ac:dyDescent="0.5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11">
        <f t="shared" si="302"/>
        <v>42782.708333333328</v>
      </c>
      <c r="T3242" s="10">
        <f t="shared" si="303"/>
        <v>42754.443842592591</v>
      </c>
    </row>
    <row r="3243" spans="1:20" ht="57.35" x14ac:dyDescent="0.5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11">
        <f t="shared" si="302"/>
        <v>41926.040972222225</v>
      </c>
      <c r="T3243" s="10">
        <f t="shared" si="303"/>
        <v>41893.074884259258</v>
      </c>
    </row>
    <row r="3244" spans="1:20" ht="28.7" x14ac:dyDescent="0.5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5">
        <f t="shared" si="300"/>
        <v>1.273042</v>
      </c>
      <c r="P3244" s="6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11">
        <f t="shared" si="302"/>
        <v>41901.505694444444</v>
      </c>
      <c r="T3244" s="10">
        <f t="shared" si="303"/>
        <v>41871.505694444444</v>
      </c>
    </row>
    <row r="3245" spans="1:20" ht="43" x14ac:dyDescent="0.5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5">
        <f t="shared" si="300"/>
        <v>1.028375</v>
      </c>
      <c r="P3245" s="6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11">
        <f t="shared" si="302"/>
        <v>42285.75</v>
      </c>
      <c r="T3245" s="10">
        <f t="shared" si="303"/>
        <v>42261.846782407403</v>
      </c>
    </row>
    <row r="3246" spans="1:20" ht="43" x14ac:dyDescent="0.5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11">
        <f t="shared" si="302"/>
        <v>42705.485902777778</v>
      </c>
      <c r="T3246" s="10">
        <f t="shared" si="303"/>
        <v>42675.444236111114</v>
      </c>
    </row>
    <row r="3247" spans="1:20" ht="43" x14ac:dyDescent="0.5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5">
        <f t="shared" si="300"/>
        <v>1.043047619047619</v>
      </c>
      <c r="P3247" s="6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11">
        <f t="shared" si="302"/>
        <v>42166.833333333328</v>
      </c>
      <c r="T3247" s="10">
        <f t="shared" si="303"/>
        <v>42135.35020833333</v>
      </c>
    </row>
    <row r="3248" spans="1:20" ht="43" x14ac:dyDescent="0.5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11">
        <f t="shared" si="302"/>
        <v>42258.915972222225</v>
      </c>
      <c r="T3248" s="10">
        <f t="shared" si="303"/>
        <v>42230.222222222219</v>
      </c>
    </row>
    <row r="3249" spans="1:20" ht="43" x14ac:dyDescent="0.5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5">
        <f t="shared" si="300"/>
        <v>1.0586</v>
      </c>
      <c r="P3249" s="6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11">
        <f t="shared" si="302"/>
        <v>42197.184166666666</v>
      </c>
      <c r="T3249" s="10">
        <f t="shared" si="303"/>
        <v>42167.184166666666</v>
      </c>
    </row>
    <row r="3250" spans="1:20" ht="28.7" x14ac:dyDescent="0.5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11">
        <f t="shared" si="302"/>
        <v>42098.596724537041</v>
      </c>
      <c r="T3250" s="10">
        <f t="shared" si="303"/>
        <v>42068.638391203705</v>
      </c>
    </row>
    <row r="3251" spans="1:20" ht="43" x14ac:dyDescent="0.5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11">
        <f t="shared" si="302"/>
        <v>42175.496689814812</v>
      </c>
      <c r="T3251" s="10">
        <f t="shared" si="303"/>
        <v>42145.496689814812</v>
      </c>
    </row>
    <row r="3252" spans="1:20" ht="43" x14ac:dyDescent="0.5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5">
        <f t="shared" si="300"/>
        <v>1.01552</v>
      </c>
      <c r="P3252" s="6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11">
        <f t="shared" si="302"/>
        <v>41948.533842592595</v>
      </c>
      <c r="T3252" s="10">
        <f t="shared" si="303"/>
        <v>41918.492175925923</v>
      </c>
    </row>
    <row r="3253" spans="1:20" ht="43" x14ac:dyDescent="0.5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5">
        <f t="shared" si="300"/>
        <v>1.1073333333333333</v>
      </c>
      <c r="P3253" s="6">
        <f t="shared" si="301"/>
        <v>83.05</v>
      </c>
      <c r="Q3253" t="str">
        <f t="shared" si="304"/>
        <v>theater</v>
      </c>
      <c r="R3253" t="str">
        <f t="shared" si="305"/>
        <v>plays</v>
      </c>
      <c r="S3253" s="11">
        <f t="shared" si="302"/>
        <v>42176.481087962966</v>
      </c>
      <c r="T3253" s="10">
        <f t="shared" si="303"/>
        <v>42146.481087962966</v>
      </c>
    </row>
    <row r="3254" spans="1:20" ht="28.7" x14ac:dyDescent="0.5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5">
        <f t="shared" si="300"/>
        <v>1.2782222222222221</v>
      </c>
      <c r="P3254" s="6">
        <f t="shared" si="301"/>
        <v>57.52</v>
      </c>
      <c r="Q3254" t="str">
        <f t="shared" si="304"/>
        <v>theater</v>
      </c>
      <c r="R3254" t="str">
        <f t="shared" si="305"/>
        <v>plays</v>
      </c>
      <c r="S3254" s="11">
        <f t="shared" si="302"/>
        <v>42620.222685185188</v>
      </c>
      <c r="T3254" s="10">
        <f t="shared" si="303"/>
        <v>42590.222685185188</v>
      </c>
    </row>
    <row r="3255" spans="1:20" ht="43" x14ac:dyDescent="0.5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11">
        <f t="shared" si="302"/>
        <v>42620.90625</v>
      </c>
      <c r="T3255" s="10">
        <f t="shared" si="303"/>
        <v>42602.326712962968</v>
      </c>
    </row>
    <row r="3256" spans="1:20" ht="43" x14ac:dyDescent="0.5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5">
        <f t="shared" si="300"/>
        <v>1.012576923076923</v>
      </c>
      <c r="P3256" s="6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11">
        <f t="shared" si="302"/>
        <v>42088.794085648144</v>
      </c>
      <c r="T3256" s="10">
        <f t="shared" si="303"/>
        <v>42058.835752314815</v>
      </c>
    </row>
    <row r="3257" spans="1:20" ht="43" x14ac:dyDescent="0.5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5">
        <f t="shared" si="300"/>
        <v>1.75</v>
      </c>
      <c r="P3257" s="6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11">
        <f t="shared" si="302"/>
        <v>41919.518229166664</v>
      </c>
      <c r="T3257" s="10">
        <f t="shared" si="303"/>
        <v>41889.518229166664</v>
      </c>
    </row>
    <row r="3258" spans="1:20" ht="43" x14ac:dyDescent="0.5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5">
        <f t="shared" si="300"/>
        <v>1.2806</v>
      </c>
      <c r="P3258" s="6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11">
        <f t="shared" si="302"/>
        <v>42165.915972222225</v>
      </c>
      <c r="T3258" s="10">
        <f t="shared" si="303"/>
        <v>42144.323807870373</v>
      </c>
    </row>
    <row r="3259" spans="1:20" ht="43" x14ac:dyDescent="0.5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11">
        <f t="shared" si="302"/>
        <v>42788.309629629628</v>
      </c>
      <c r="T3259" s="10">
        <f t="shared" si="303"/>
        <v>42758.309629629628</v>
      </c>
    </row>
    <row r="3260" spans="1:20" ht="28.7" x14ac:dyDescent="0.5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5">
        <f t="shared" si="300"/>
        <v>1.052142857142857</v>
      </c>
      <c r="P3260" s="6">
        <f t="shared" si="301"/>
        <v>98.2</v>
      </c>
      <c r="Q3260" t="str">
        <f t="shared" si="304"/>
        <v>theater</v>
      </c>
      <c r="R3260" t="str">
        <f t="shared" si="305"/>
        <v>plays</v>
      </c>
      <c r="S3260" s="11">
        <f t="shared" si="302"/>
        <v>42012.637280092589</v>
      </c>
      <c r="T3260" s="10">
        <f t="shared" si="303"/>
        <v>41982.637280092589</v>
      </c>
    </row>
    <row r="3261" spans="1:20" ht="43" x14ac:dyDescent="0.5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5">
        <f t="shared" si="300"/>
        <v>1.0616782608695652</v>
      </c>
      <c r="P3261" s="6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11">
        <f t="shared" si="302"/>
        <v>42643.915972222225</v>
      </c>
      <c r="T3261" s="10">
        <f t="shared" si="303"/>
        <v>42614.510937500003</v>
      </c>
    </row>
    <row r="3262" spans="1:20" ht="43" x14ac:dyDescent="0.5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5">
        <f t="shared" si="300"/>
        <v>1.0924</v>
      </c>
      <c r="P3262" s="6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11">
        <f t="shared" si="302"/>
        <v>42338.464328703703</v>
      </c>
      <c r="T3262" s="10">
        <f t="shared" si="303"/>
        <v>42303.422662037032</v>
      </c>
    </row>
    <row r="3263" spans="1:20" ht="43" x14ac:dyDescent="0.5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5">
        <f t="shared" si="300"/>
        <v>1.0045454545454546</v>
      </c>
      <c r="P3263" s="6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11">
        <f t="shared" si="302"/>
        <v>42201.475416666668</v>
      </c>
      <c r="T3263" s="10">
        <f t="shared" si="303"/>
        <v>42171.475416666668</v>
      </c>
    </row>
    <row r="3264" spans="1:20" ht="28.7" x14ac:dyDescent="0.5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5">
        <f t="shared" si="300"/>
        <v>1.0304098360655738</v>
      </c>
      <c r="P3264" s="6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11">
        <f t="shared" si="302"/>
        <v>41994.916666666672</v>
      </c>
      <c r="T3264" s="10">
        <f t="shared" si="303"/>
        <v>41964.065532407403</v>
      </c>
    </row>
    <row r="3265" spans="1:20" ht="28.7" x14ac:dyDescent="0.5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5">
        <f t="shared" si="300"/>
        <v>1.121664</v>
      </c>
      <c r="P3265" s="6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11">
        <f t="shared" si="302"/>
        <v>42307.625</v>
      </c>
      <c r="T3265" s="10">
        <f t="shared" si="303"/>
        <v>42284.266064814816</v>
      </c>
    </row>
    <row r="3266" spans="1:20" ht="28.7" x14ac:dyDescent="0.5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5">
        <f t="shared" ref="O3266:O3329" si="306">E3266/D3266</f>
        <v>1.03</v>
      </c>
      <c r="P3266" s="6">
        <f t="shared" ref="P3266:P3329" si="307">E3266/L3266</f>
        <v>52.551020408163268</v>
      </c>
      <c r="Q3266" t="str">
        <f t="shared" si="304"/>
        <v>theater</v>
      </c>
      <c r="R3266" t="str">
        <f t="shared" si="305"/>
        <v>plays</v>
      </c>
      <c r="S3266" s="11">
        <f t="shared" ref="S3266:S3329" si="308">(((I3266/60)/60)/24)+DATE(1970,1,1)+(-6/24)</f>
        <v>42032.666666666672</v>
      </c>
      <c r="T3266" s="10">
        <f t="shared" ref="T3266:T3329" si="309">(((J3266/60)/60)/24)+DATE(1970,1,1)+(-6/24)</f>
        <v>42016.550208333334</v>
      </c>
    </row>
    <row r="3267" spans="1:20" ht="43" x14ac:dyDescent="0.5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5">
        <f t="shared" si="306"/>
        <v>1.64</v>
      </c>
      <c r="P3267" s="6">
        <f t="shared" si="307"/>
        <v>70.285714285714292</v>
      </c>
      <c r="Q3267" t="str">
        <f t="shared" ref="Q3267:Q3330" si="310">LEFT(N3267,FIND("/",N3267)-1)</f>
        <v>theater</v>
      </c>
      <c r="R3267" t="str">
        <f t="shared" ref="R3267:R3330" si="311">RIGHT(N3267, LEN(N3267)-FIND("/", N3267))</f>
        <v>plays</v>
      </c>
      <c r="S3267" s="11">
        <f t="shared" si="308"/>
        <v>42341.458333333328</v>
      </c>
      <c r="T3267" s="10">
        <f t="shared" si="309"/>
        <v>42311.461979166663</v>
      </c>
    </row>
    <row r="3268" spans="1:20" ht="43" x14ac:dyDescent="0.5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5">
        <f t="shared" si="306"/>
        <v>1.3128333333333333</v>
      </c>
      <c r="P3268" s="6">
        <f t="shared" si="307"/>
        <v>48.325153374233132</v>
      </c>
      <c r="Q3268" t="str">
        <f t="shared" si="310"/>
        <v>theater</v>
      </c>
      <c r="R3268" t="str">
        <f t="shared" si="311"/>
        <v>plays</v>
      </c>
      <c r="S3268" s="11">
        <f t="shared" si="308"/>
        <v>42167.625</v>
      </c>
      <c r="T3268" s="10">
        <f t="shared" si="309"/>
        <v>42136.286134259266</v>
      </c>
    </row>
    <row r="3269" spans="1:20" ht="43" x14ac:dyDescent="0.5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5">
        <f t="shared" si="306"/>
        <v>1.0209999999999999</v>
      </c>
      <c r="P3269" s="6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11">
        <f t="shared" si="308"/>
        <v>42202.507638888885</v>
      </c>
      <c r="T3269" s="10">
        <f t="shared" si="309"/>
        <v>42172.507638888885</v>
      </c>
    </row>
    <row r="3270" spans="1:20" ht="43" x14ac:dyDescent="0.5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5">
        <f t="shared" si="306"/>
        <v>1.28</v>
      </c>
      <c r="P3270" s="6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11">
        <f t="shared" si="308"/>
        <v>42606.65425925926</v>
      </c>
      <c r="T3270" s="10">
        <f t="shared" si="309"/>
        <v>42590.65425925926</v>
      </c>
    </row>
    <row r="3271" spans="1:20" ht="43" x14ac:dyDescent="0.5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5">
        <f t="shared" si="306"/>
        <v>1.0149999999999999</v>
      </c>
      <c r="P3271" s="6">
        <f t="shared" si="307"/>
        <v>116</v>
      </c>
      <c r="Q3271" t="str">
        <f t="shared" si="310"/>
        <v>theater</v>
      </c>
      <c r="R3271" t="str">
        <f t="shared" si="311"/>
        <v>plays</v>
      </c>
      <c r="S3271" s="11">
        <f t="shared" si="308"/>
        <v>42171.208333333328</v>
      </c>
      <c r="T3271" s="10">
        <f t="shared" si="309"/>
        <v>42137.145798611105</v>
      </c>
    </row>
    <row r="3272" spans="1:20" ht="43" x14ac:dyDescent="0.5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5">
        <f t="shared" si="306"/>
        <v>1.0166666666666666</v>
      </c>
      <c r="P3272" s="6">
        <f t="shared" si="307"/>
        <v>61</v>
      </c>
      <c r="Q3272" t="str">
        <f t="shared" si="310"/>
        <v>theater</v>
      </c>
      <c r="R3272" t="str">
        <f t="shared" si="311"/>
        <v>plays</v>
      </c>
      <c r="S3272" s="11">
        <f t="shared" si="308"/>
        <v>42197.283159722225</v>
      </c>
      <c r="T3272" s="10">
        <f t="shared" si="309"/>
        <v>42167.283159722225</v>
      </c>
    </row>
    <row r="3273" spans="1:20" x14ac:dyDescent="0.5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5">
        <f t="shared" si="306"/>
        <v>1.3</v>
      </c>
      <c r="P3273" s="6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11">
        <f t="shared" si="308"/>
        <v>41945.228877314818</v>
      </c>
      <c r="T3273" s="10">
        <f t="shared" si="309"/>
        <v>41915.187210648146</v>
      </c>
    </row>
    <row r="3274" spans="1:20" ht="43" x14ac:dyDescent="0.5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5">
        <f t="shared" si="306"/>
        <v>1.5443</v>
      </c>
      <c r="P3274" s="6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11">
        <f t="shared" si="308"/>
        <v>42314.291770833333</v>
      </c>
      <c r="T3274" s="10">
        <f t="shared" si="309"/>
        <v>42284.250104166669</v>
      </c>
    </row>
    <row r="3275" spans="1:20" ht="43" x14ac:dyDescent="0.5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5">
        <f t="shared" si="306"/>
        <v>1.0740000000000001</v>
      </c>
      <c r="P3275" s="6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11">
        <f t="shared" si="308"/>
        <v>42627.541666666672</v>
      </c>
      <c r="T3275" s="10">
        <f t="shared" si="309"/>
        <v>42611.551412037035</v>
      </c>
    </row>
    <row r="3276" spans="1:20" ht="43" x14ac:dyDescent="0.5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5">
        <f t="shared" si="306"/>
        <v>1.0132258064516129</v>
      </c>
      <c r="P3276" s="6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11">
        <f t="shared" si="308"/>
        <v>42444.625</v>
      </c>
      <c r="T3276" s="10">
        <f t="shared" si="309"/>
        <v>42400.454537037032</v>
      </c>
    </row>
    <row r="3277" spans="1:20" ht="43" x14ac:dyDescent="0.5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5">
        <f t="shared" si="306"/>
        <v>1.0027777777777778</v>
      </c>
      <c r="P3277" s="6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11">
        <f t="shared" si="308"/>
        <v>42043.9375</v>
      </c>
      <c r="T3277" s="10">
        <f t="shared" si="309"/>
        <v>42017.63045138889</v>
      </c>
    </row>
    <row r="3278" spans="1:20" ht="43" x14ac:dyDescent="0.5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5">
        <f t="shared" si="306"/>
        <v>1.1684444444444444</v>
      </c>
      <c r="P3278" s="6">
        <f t="shared" si="307"/>
        <v>52.58</v>
      </c>
      <c r="Q3278" t="str">
        <f t="shared" si="310"/>
        <v>theater</v>
      </c>
      <c r="R3278" t="str">
        <f t="shared" si="311"/>
        <v>plays</v>
      </c>
      <c r="S3278" s="11">
        <f t="shared" si="308"/>
        <v>42460.915972222225</v>
      </c>
      <c r="T3278" s="10">
        <f t="shared" si="309"/>
        <v>42426.699988425928</v>
      </c>
    </row>
    <row r="3279" spans="1:20" ht="43" x14ac:dyDescent="0.5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5">
        <f t="shared" si="306"/>
        <v>1.0860000000000001</v>
      </c>
      <c r="P3279" s="6">
        <f t="shared" si="307"/>
        <v>54.3</v>
      </c>
      <c r="Q3279" t="str">
        <f t="shared" si="310"/>
        <v>theater</v>
      </c>
      <c r="R3279" t="str">
        <f t="shared" si="311"/>
        <v>plays</v>
      </c>
      <c r="S3279" s="11">
        <f t="shared" si="308"/>
        <v>41961.474606481483</v>
      </c>
      <c r="T3279" s="10">
        <f t="shared" si="309"/>
        <v>41931.432939814818</v>
      </c>
    </row>
    <row r="3280" spans="1:20" ht="43" x14ac:dyDescent="0.5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5">
        <f t="shared" si="306"/>
        <v>1.034</v>
      </c>
      <c r="P3280" s="6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11">
        <f t="shared" si="308"/>
        <v>42154.598414351851</v>
      </c>
      <c r="T3280" s="10">
        <f t="shared" si="309"/>
        <v>42124.598414351851</v>
      </c>
    </row>
    <row r="3281" spans="1:20" ht="43" x14ac:dyDescent="0.5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5">
        <f t="shared" si="306"/>
        <v>1.1427586206896552</v>
      </c>
      <c r="P3281" s="6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11">
        <f t="shared" si="308"/>
        <v>42460.81086805556</v>
      </c>
      <c r="T3281" s="10">
        <f t="shared" si="309"/>
        <v>42430.852534722217</v>
      </c>
    </row>
    <row r="3282" spans="1:20" ht="43" x14ac:dyDescent="0.5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5">
        <f t="shared" si="306"/>
        <v>1.03</v>
      </c>
      <c r="P3282" s="6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11">
        <f t="shared" si="308"/>
        <v>42155.958333333328</v>
      </c>
      <c r="T3282" s="10">
        <f t="shared" si="309"/>
        <v>42121.506921296299</v>
      </c>
    </row>
    <row r="3283" spans="1:20" ht="28.7" x14ac:dyDescent="0.5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5">
        <f t="shared" si="306"/>
        <v>1.216</v>
      </c>
      <c r="P3283" s="6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11">
        <f t="shared" si="308"/>
        <v>42248.769733796296</v>
      </c>
      <c r="T3283" s="10">
        <f t="shared" si="309"/>
        <v>42218.769733796296</v>
      </c>
    </row>
    <row r="3284" spans="1:20" ht="43" x14ac:dyDescent="0.5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5">
        <f t="shared" si="306"/>
        <v>1.026467741935484</v>
      </c>
      <c r="P3284" s="6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11">
        <f t="shared" si="308"/>
        <v>42488.94430555556</v>
      </c>
      <c r="T3284" s="10">
        <f t="shared" si="309"/>
        <v>42444.94430555556</v>
      </c>
    </row>
    <row r="3285" spans="1:20" ht="43" x14ac:dyDescent="0.5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5">
        <f t="shared" si="306"/>
        <v>1.0475000000000001</v>
      </c>
      <c r="P3285" s="6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11">
        <f t="shared" si="308"/>
        <v>42410.625</v>
      </c>
      <c r="T3285" s="10">
        <f t="shared" si="309"/>
        <v>42379.49418981481</v>
      </c>
    </row>
    <row r="3286" spans="1:20" ht="43" x14ac:dyDescent="0.5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5">
        <f t="shared" si="306"/>
        <v>1.016</v>
      </c>
      <c r="P3286" s="6">
        <f t="shared" si="307"/>
        <v>203.2</v>
      </c>
      <c r="Q3286" t="str">
        <f t="shared" si="310"/>
        <v>theater</v>
      </c>
      <c r="R3286" t="str">
        <f t="shared" si="311"/>
        <v>plays</v>
      </c>
      <c r="S3286" s="11">
        <f t="shared" si="308"/>
        <v>42397.999305555553</v>
      </c>
      <c r="T3286" s="10">
        <f t="shared" si="309"/>
        <v>42380.634872685187</v>
      </c>
    </row>
    <row r="3287" spans="1:20" x14ac:dyDescent="0.5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5">
        <f t="shared" si="306"/>
        <v>1.1210242048409682</v>
      </c>
      <c r="P3287" s="6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11">
        <f t="shared" si="308"/>
        <v>42793.958333333328</v>
      </c>
      <c r="T3287" s="10">
        <f t="shared" si="309"/>
        <v>42762.692430555559</v>
      </c>
    </row>
    <row r="3288" spans="1:20" ht="43" x14ac:dyDescent="0.5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5">
        <f t="shared" si="306"/>
        <v>1.0176666666666667</v>
      </c>
      <c r="P3288" s="6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11">
        <f t="shared" si="308"/>
        <v>42597.590069444443</v>
      </c>
      <c r="T3288" s="10">
        <f t="shared" si="309"/>
        <v>42567.590069444443</v>
      </c>
    </row>
    <row r="3289" spans="1:20" ht="28.7" x14ac:dyDescent="0.5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5">
        <f t="shared" si="306"/>
        <v>1</v>
      </c>
      <c r="P3289" s="6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11">
        <f t="shared" si="308"/>
        <v>42336.500324074077</v>
      </c>
      <c r="T3289" s="10">
        <f t="shared" si="309"/>
        <v>42311.500324074077</v>
      </c>
    </row>
    <row r="3290" spans="1:20" ht="43" x14ac:dyDescent="0.5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5">
        <f t="shared" si="306"/>
        <v>1.0026489999999999</v>
      </c>
      <c r="P3290" s="6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11">
        <f t="shared" si="308"/>
        <v>42541.708333333328</v>
      </c>
      <c r="T3290" s="10">
        <f t="shared" si="309"/>
        <v>42505.524479166663</v>
      </c>
    </row>
    <row r="3291" spans="1:20" ht="43" x14ac:dyDescent="0.5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5">
        <f t="shared" si="306"/>
        <v>1.3304200000000002</v>
      </c>
      <c r="P3291" s="6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11">
        <f t="shared" si="308"/>
        <v>42786.118078703701</v>
      </c>
      <c r="T3291" s="10">
        <f t="shared" si="309"/>
        <v>42758.118078703701</v>
      </c>
    </row>
    <row r="3292" spans="1:20" ht="71.7" x14ac:dyDescent="0.5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5">
        <f t="shared" si="306"/>
        <v>1.212</v>
      </c>
      <c r="P3292" s="6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11">
        <f t="shared" si="308"/>
        <v>42805.26494212963</v>
      </c>
      <c r="T3292" s="10">
        <f t="shared" si="309"/>
        <v>42775.26494212963</v>
      </c>
    </row>
    <row r="3293" spans="1:20" ht="43" x14ac:dyDescent="0.5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5">
        <f t="shared" si="306"/>
        <v>1.1399999999999999</v>
      </c>
      <c r="P3293" s="6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11">
        <f t="shared" si="308"/>
        <v>42263.915972222225</v>
      </c>
      <c r="T3293" s="10">
        <f t="shared" si="309"/>
        <v>42232.452546296292</v>
      </c>
    </row>
    <row r="3294" spans="1:20" ht="43" x14ac:dyDescent="0.5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5">
        <f t="shared" si="306"/>
        <v>2.8613861386138613</v>
      </c>
      <c r="P3294" s="6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11">
        <f t="shared" si="308"/>
        <v>42342.561898148153</v>
      </c>
      <c r="T3294" s="10">
        <f t="shared" si="309"/>
        <v>42282.520231481481</v>
      </c>
    </row>
    <row r="3295" spans="1:20" ht="57.35" x14ac:dyDescent="0.5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5">
        <f t="shared" si="306"/>
        <v>1.7044444444444444</v>
      </c>
      <c r="P3295" s="6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11">
        <f t="shared" si="308"/>
        <v>42798.175370370373</v>
      </c>
      <c r="T3295" s="10">
        <f t="shared" si="309"/>
        <v>42768.175370370373</v>
      </c>
    </row>
    <row r="3296" spans="1:20" ht="43" x14ac:dyDescent="0.5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5">
        <f t="shared" si="306"/>
        <v>1.1833333333333333</v>
      </c>
      <c r="P3296" s="6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11">
        <f t="shared" si="308"/>
        <v>42171.291134259256</v>
      </c>
      <c r="T3296" s="10">
        <f t="shared" si="309"/>
        <v>42141.291134259256</v>
      </c>
    </row>
    <row r="3297" spans="1:20" ht="43" x14ac:dyDescent="0.5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5">
        <f t="shared" si="306"/>
        <v>1.0285857142857142</v>
      </c>
      <c r="P3297" s="6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11">
        <f t="shared" si="308"/>
        <v>42639.192465277782</v>
      </c>
      <c r="T3297" s="10">
        <f t="shared" si="309"/>
        <v>42609.192465277782</v>
      </c>
    </row>
    <row r="3298" spans="1:20" ht="43" x14ac:dyDescent="0.5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5">
        <f t="shared" si="306"/>
        <v>1.4406666666666668</v>
      </c>
      <c r="P3298" s="6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11">
        <f t="shared" si="308"/>
        <v>42330.666666666672</v>
      </c>
      <c r="T3298" s="10">
        <f t="shared" si="309"/>
        <v>42309.506620370375</v>
      </c>
    </row>
    <row r="3299" spans="1:20" ht="43" x14ac:dyDescent="0.5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5">
        <f t="shared" si="306"/>
        <v>1.0007272727272727</v>
      </c>
      <c r="P3299" s="6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11">
        <f t="shared" si="308"/>
        <v>42212.707638888889</v>
      </c>
      <c r="T3299" s="10">
        <f t="shared" si="309"/>
        <v>42193.521481481483</v>
      </c>
    </row>
    <row r="3300" spans="1:20" ht="43" x14ac:dyDescent="0.5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5">
        <f t="shared" si="306"/>
        <v>1.0173000000000001</v>
      </c>
      <c r="P3300" s="6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11">
        <f t="shared" si="308"/>
        <v>42259.75</v>
      </c>
      <c r="T3300" s="10">
        <f t="shared" si="309"/>
        <v>42239.707962962959</v>
      </c>
    </row>
    <row r="3301" spans="1:20" ht="43" x14ac:dyDescent="0.5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5">
        <f t="shared" si="306"/>
        <v>1.1619999999999999</v>
      </c>
      <c r="P3301" s="6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11">
        <f t="shared" si="308"/>
        <v>42291.667395833334</v>
      </c>
      <c r="T3301" s="10">
        <f t="shared" si="309"/>
        <v>42261.667395833334</v>
      </c>
    </row>
    <row r="3302" spans="1:20" ht="43" x14ac:dyDescent="0.5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5">
        <f t="shared" si="306"/>
        <v>1.3616666666666666</v>
      </c>
      <c r="P3302" s="6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11">
        <f t="shared" si="308"/>
        <v>42123.493773148148</v>
      </c>
      <c r="T3302" s="10">
        <f t="shared" si="309"/>
        <v>42102.493773148148</v>
      </c>
    </row>
    <row r="3303" spans="1:20" ht="43" x14ac:dyDescent="0.5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5">
        <f t="shared" si="306"/>
        <v>1.3346666666666667</v>
      </c>
      <c r="P3303" s="6">
        <f t="shared" si="307"/>
        <v>57.2</v>
      </c>
      <c r="Q3303" t="str">
        <f t="shared" si="310"/>
        <v>theater</v>
      </c>
      <c r="R3303" t="str">
        <f t="shared" si="311"/>
        <v>plays</v>
      </c>
      <c r="S3303" s="11">
        <f t="shared" si="308"/>
        <v>42583.040972222225</v>
      </c>
      <c r="T3303" s="10">
        <f t="shared" si="309"/>
        <v>42538.48583333334</v>
      </c>
    </row>
    <row r="3304" spans="1:20" x14ac:dyDescent="0.5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5">
        <f t="shared" si="306"/>
        <v>1.0339285714285715</v>
      </c>
      <c r="P3304" s="6">
        <f t="shared" si="307"/>
        <v>173.7</v>
      </c>
      <c r="Q3304" t="str">
        <f t="shared" si="310"/>
        <v>theater</v>
      </c>
      <c r="R3304" t="str">
        <f t="shared" si="311"/>
        <v>plays</v>
      </c>
      <c r="S3304" s="11">
        <f t="shared" si="308"/>
        <v>42711.10157407407</v>
      </c>
      <c r="T3304" s="10">
        <f t="shared" si="309"/>
        <v>42681.10157407407</v>
      </c>
    </row>
    <row r="3305" spans="1:20" ht="43" x14ac:dyDescent="0.5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5">
        <f t="shared" si="306"/>
        <v>1.1588888888888889</v>
      </c>
      <c r="P3305" s="6">
        <f t="shared" si="307"/>
        <v>59.6</v>
      </c>
      <c r="Q3305" t="str">
        <f t="shared" si="310"/>
        <v>theater</v>
      </c>
      <c r="R3305" t="str">
        <f t="shared" si="311"/>
        <v>plays</v>
      </c>
      <c r="S3305" s="11">
        <f t="shared" si="308"/>
        <v>42091.359768518523</v>
      </c>
      <c r="T3305" s="10">
        <f t="shared" si="309"/>
        <v>42056.40143518518</v>
      </c>
    </row>
    <row r="3306" spans="1:20" ht="43" x14ac:dyDescent="0.5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5">
        <f t="shared" si="306"/>
        <v>1.0451666666666666</v>
      </c>
      <c r="P3306" s="6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11">
        <f t="shared" si="308"/>
        <v>42726.374444444446</v>
      </c>
      <c r="T3306" s="10">
        <f t="shared" si="309"/>
        <v>42696.374444444446</v>
      </c>
    </row>
    <row r="3307" spans="1:20" ht="43" x14ac:dyDescent="0.5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5">
        <f t="shared" si="306"/>
        <v>1.0202500000000001</v>
      </c>
      <c r="P3307" s="6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1">
        <f t="shared" si="308"/>
        <v>42216.605879629627</v>
      </c>
      <c r="T3307" s="10">
        <f t="shared" si="309"/>
        <v>42186.605879629627</v>
      </c>
    </row>
    <row r="3308" spans="1:20" ht="43" x14ac:dyDescent="0.5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5">
        <f t="shared" si="306"/>
        <v>1.7533333333333334</v>
      </c>
      <c r="P3308" s="6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11">
        <f t="shared" si="308"/>
        <v>42530.875</v>
      </c>
      <c r="T3308" s="10">
        <f t="shared" si="309"/>
        <v>42492.969236111108</v>
      </c>
    </row>
    <row r="3309" spans="1:20" ht="43" x14ac:dyDescent="0.5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5">
        <f t="shared" si="306"/>
        <v>1.0668</v>
      </c>
      <c r="P3309" s="6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11">
        <f t="shared" si="308"/>
        <v>42504.807164351849</v>
      </c>
      <c r="T3309" s="10">
        <f t="shared" si="309"/>
        <v>42474.807164351849</v>
      </c>
    </row>
    <row r="3310" spans="1:20" ht="43" x14ac:dyDescent="0.5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5">
        <f t="shared" si="306"/>
        <v>1.2228571428571429</v>
      </c>
      <c r="P3310" s="6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11">
        <f t="shared" si="308"/>
        <v>42473.626909722225</v>
      </c>
      <c r="T3310" s="10">
        <f t="shared" si="309"/>
        <v>42452.626909722225</v>
      </c>
    </row>
    <row r="3311" spans="1:20" ht="28.7" x14ac:dyDescent="0.5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5">
        <f t="shared" si="306"/>
        <v>1.5942857142857143</v>
      </c>
      <c r="P3311" s="6">
        <f t="shared" si="307"/>
        <v>18</v>
      </c>
      <c r="Q3311" t="str">
        <f t="shared" si="310"/>
        <v>theater</v>
      </c>
      <c r="R3311" t="str">
        <f t="shared" si="311"/>
        <v>plays</v>
      </c>
      <c r="S3311" s="11">
        <f t="shared" si="308"/>
        <v>42659.400208333333</v>
      </c>
      <c r="T3311" s="10">
        <f t="shared" si="309"/>
        <v>42628.400208333333</v>
      </c>
    </row>
    <row r="3312" spans="1:20" ht="28.7" x14ac:dyDescent="0.5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5">
        <f t="shared" si="306"/>
        <v>1.0007692307692309</v>
      </c>
      <c r="P3312" s="6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11">
        <f t="shared" si="308"/>
        <v>42283.678530092591</v>
      </c>
      <c r="T3312" s="10">
        <f t="shared" si="309"/>
        <v>42253.678530092591</v>
      </c>
    </row>
    <row r="3313" spans="1:20" ht="43" x14ac:dyDescent="0.5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5">
        <f t="shared" si="306"/>
        <v>1.0984</v>
      </c>
      <c r="P3313" s="6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11">
        <f t="shared" si="308"/>
        <v>42294.04178240741</v>
      </c>
      <c r="T3313" s="10">
        <f t="shared" si="309"/>
        <v>42264.04178240741</v>
      </c>
    </row>
    <row r="3314" spans="1:20" ht="43" x14ac:dyDescent="0.5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5">
        <f t="shared" si="306"/>
        <v>1.0004</v>
      </c>
      <c r="P3314" s="6">
        <f t="shared" si="307"/>
        <v>61</v>
      </c>
      <c r="Q3314" t="str">
        <f t="shared" si="310"/>
        <v>theater</v>
      </c>
      <c r="R3314" t="str">
        <f t="shared" si="311"/>
        <v>plays</v>
      </c>
      <c r="S3314" s="11">
        <f t="shared" si="308"/>
        <v>42685.666666666672</v>
      </c>
      <c r="T3314" s="10">
        <f t="shared" si="309"/>
        <v>42664.559560185182</v>
      </c>
    </row>
    <row r="3315" spans="1:20" ht="43" x14ac:dyDescent="0.5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5">
        <f t="shared" si="306"/>
        <v>1.1605000000000001</v>
      </c>
      <c r="P3315" s="6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11">
        <f t="shared" si="308"/>
        <v>42395.791666666672</v>
      </c>
      <c r="T3315" s="10">
        <f t="shared" si="309"/>
        <v>42381.994409722218</v>
      </c>
    </row>
    <row r="3316" spans="1:20" ht="43" x14ac:dyDescent="0.5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5">
        <f t="shared" si="306"/>
        <v>2.1074999999999999</v>
      </c>
      <c r="P3316" s="6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11">
        <f t="shared" si="308"/>
        <v>42132.586805555555</v>
      </c>
      <c r="T3316" s="10">
        <f t="shared" si="309"/>
        <v>42105.017488425925</v>
      </c>
    </row>
    <row r="3317" spans="1:20" ht="43" x14ac:dyDescent="0.5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5">
        <f t="shared" si="306"/>
        <v>1.1000000000000001</v>
      </c>
      <c r="P3317" s="6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11">
        <f t="shared" si="308"/>
        <v>42496.053715277783</v>
      </c>
      <c r="T3317" s="10">
        <f t="shared" si="309"/>
        <v>42466.053715277783</v>
      </c>
    </row>
    <row r="3318" spans="1:20" ht="71.7" x14ac:dyDescent="0.5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5">
        <f t="shared" si="306"/>
        <v>1.0008673425918038</v>
      </c>
      <c r="P3318" s="6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11">
        <f t="shared" si="308"/>
        <v>41859.32916666667</v>
      </c>
      <c r="T3318" s="10">
        <f t="shared" si="309"/>
        <v>41826.621238425927</v>
      </c>
    </row>
    <row r="3319" spans="1:20" ht="43" x14ac:dyDescent="0.5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5">
        <f t="shared" si="306"/>
        <v>1.0619047619047619</v>
      </c>
      <c r="P3319" s="6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11">
        <f t="shared" si="308"/>
        <v>42528.789629629624</v>
      </c>
      <c r="T3319" s="10">
        <f t="shared" si="309"/>
        <v>42498.789629629624</v>
      </c>
    </row>
    <row r="3320" spans="1:20" ht="28.7" x14ac:dyDescent="0.5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5">
        <f t="shared" si="306"/>
        <v>1.256</v>
      </c>
      <c r="P3320" s="6">
        <f t="shared" si="307"/>
        <v>78.5</v>
      </c>
      <c r="Q3320" t="str">
        <f t="shared" si="310"/>
        <v>theater</v>
      </c>
      <c r="R3320" t="str">
        <f t="shared" si="311"/>
        <v>plays</v>
      </c>
      <c r="S3320" s="11">
        <f t="shared" si="308"/>
        <v>42470.854166666672</v>
      </c>
      <c r="T3320" s="10">
        <f t="shared" si="309"/>
        <v>42431.052002314813</v>
      </c>
    </row>
    <row r="3321" spans="1:20" ht="43" x14ac:dyDescent="0.5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5">
        <f t="shared" si="306"/>
        <v>1.08</v>
      </c>
      <c r="P3321" s="6">
        <f t="shared" si="307"/>
        <v>33.75</v>
      </c>
      <c r="Q3321" t="str">
        <f t="shared" si="310"/>
        <v>theater</v>
      </c>
      <c r="R3321" t="str">
        <f t="shared" si="311"/>
        <v>plays</v>
      </c>
      <c r="S3321" s="11">
        <f t="shared" si="308"/>
        <v>42035.335486111115</v>
      </c>
      <c r="T3321" s="10">
        <f t="shared" si="309"/>
        <v>41990.335486111115</v>
      </c>
    </row>
    <row r="3322" spans="1:20" ht="43" x14ac:dyDescent="0.5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5">
        <f t="shared" si="306"/>
        <v>1.01</v>
      </c>
      <c r="P3322" s="6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11">
        <f t="shared" si="308"/>
        <v>42542.795798611114</v>
      </c>
      <c r="T3322" s="10">
        <f t="shared" si="309"/>
        <v>42512.795798611114</v>
      </c>
    </row>
    <row r="3323" spans="1:20" ht="43" x14ac:dyDescent="0.5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5">
        <f t="shared" si="306"/>
        <v>1.0740000000000001</v>
      </c>
      <c r="P3323" s="6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1">
        <f t="shared" si="308"/>
        <v>41927.915972222225</v>
      </c>
      <c r="T3323" s="10">
        <f t="shared" si="309"/>
        <v>41913.850289351853</v>
      </c>
    </row>
    <row r="3324" spans="1:20" ht="43" x14ac:dyDescent="0.5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5">
        <f t="shared" si="306"/>
        <v>1.0151515151515151</v>
      </c>
      <c r="P3324" s="6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11">
        <f t="shared" si="308"/>
        <v>42542.913194444445</v>
      </c>
      <c r="T3324" s="10">
        <f t="shared" si="309"/>
        <v>42520.760370370372</v>
      </c>
    </row>
    <row r="3325" spans="1:20" ht="43" x14ac:dyDescent="0.5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5">
        <f t="shared" si="306"/>
        <v>1.2589999999999999</v>
      </c>
      <c r="P3325" s="6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11">
        <f t="shared" si="308"/>
        <v>42638.11583333333</v>
      </c>
      <c r="T3325" s="10">
        <f t="shared" si="309"/>
        <v>42608.11583333333</v>
      </c>
    </row>
    <row r="3326" spans="1:20" ht="43" x14ac:dyDescent="0.5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5">
        <f t="shared" si="306"/>
        <v>1.0166666666666666</v>
      </c>
      <c r="P3326" s="6">
        <f t="shared" si="307"/>
        <v>152.5</v>
      </c>
      <c r="Q3326" t="str">
        <f t="shared" si="310"/>
        <v>theater</v>
      </c>
      <c r="R3326" t="str">
        <f t="shared" si="311"/>
        <v>plays</v>
      </c>
      <c r="S3326" s="11">
        <f t="shared" si="308"/>
        <v>42526.33321759259</v>
      </c>
      <c r="T3326" s="10">
        <f t="shared" si="309"/>
        <v>42512.33321759259</v>
      </c>
    </row>
    <row r="3327" spans="1:20" ht="43" x14ac:dyDescent="0.5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5">
        <f t="shared" si="306"/>
        <v>1.125</v>
      </c>
      <c r="P3327" s="6">
        <f t="shared" si="307"/>
        <v>30</v>
      </c>
      <c r="Q3327" t="str">
        <f t="shared" si="310"/>
        <v>theater</v>
      </c>
      <c r="R3327" t="str">
        <f t="shared" si="311"/>
        <v>plays</v>
      </c>
      <c r="S3327" s="11">
        <f t="shared" si="308"/>
        <v>42099.493946759263</v>
      </c>
      <c r="T3327" s="10">
        <f t="shared" si="309"/>
        <v>42064.535613425927</v>
      </c>
    </row>
    <row r="3328" spans="1:20" ht="43" x14ac:dyDescent="0.5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5">
        <f t="shared" si="306"/>
        <v>1.0137499999999999</v>
      </c>
      <c r="P3328" s="6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11">
        <f t="shared" si="308"/>
        <v>42071.42251157407</v>
      </c>
      <c r="T3328" s="10">
        <f t="shared" si="309"/>
        <v>42041.464178240742</v>
      </c>
    </row>
    <row r="3329" spans="1:20" ht="43" x14ac:dyDescent="0.5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5">
        <f t="shared" si="306"/>
        <v>1.0125</v>
      </c>
      <c r="P3329" s="6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11">
        <f t="shared" si="308"/>
        <v>42498.124606481477</v>
      </c>
      <c r="T3329" s="10">
        <f t="shared" si="309"/>
        <v>42468.124606481477</v>
      </c>
    </row>
    <row r="3330" spans="1:20" ht="43" x14ac:dyDescent="0.5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5">
        <f t="shared" ref="O3330:O3393" si="312">E3330/D3330</f>
        <v>1.4638888888888888</v>
      </c>
      <c r="P3330" s="6">
        <f t="shared" ref="P3330:P3393" si="313">E3330/L3330</f>
        <v>292.77777777777777</v>
      </c>
      <c r="Q3330" t="str">
        <f t="shared" si="310"/>
        <v>theater</v>
      </c>
      <c r="R3330" t="str">
        <f t="shared" si="311"/>
        <v>plays</v>
      </c>
      <c r="S3330" s="11">
        <f t="shared" ref="S3330:S3393" si="314">(((I3330/60)/60)/24)+DATE(1970,1,1)+(-6/24)</f>
        <v>41824.791666666664</v>
      </c>
      <c r="T3330" s="10">
        <f t="shared" ref="T3330:T3393" si="315">(((J3330/60)/60)/24)+DATE(1970,1,1)+(-6/24)</f>
        <v>41822.32503472222</v>
      </c>
    </row>
    <row r="3331" spans="1:20" ht="43" x14ac:dyDescent="0.5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5">
        <f t="shared" si="312"/>
        <v>1.1679999999999999</v>
      </c>
      <c r="P3331" s="6">
        <f t="shared" si="313"/>
        <v>44.92307692307692</v>
      </c>
      <c r="Q3331" t="str">
        <f t="shared" ref="Q3331:Q3394" si="316">LEFT(N3331,FIND("/",N3331)-1)</f>
        <v>theater</v>
      </c>
      <c r="R3331" t="str">
        <f t="shared" ref="R3331:R3394" si="317">RIGHT(N3331, LEN(N3331)-FIND("/", N3331))</f>
        <v>plays</v>
      </c>
      <c r="S3331" s="11">
        <f t="shared" si="314"/>
        <v>41847.708333333336</v>
      </c>
      <c r="T3331" s="10">
        <f t="shared" si="315"/>
        <v>41837.073009259257</v>
      </c>
    </row>
    <row r="3332" spans="1:20" ht="43" x14ac:dyDescent="0.5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5">
        <f t="shared" si="312"/>
        <v>1.0626666666666666</v>
      </c>
      <c r="P3332" s="6">
        <f t="shared" si="313"/>
        <v>23.10144927536232</v>
      </c>
      <c r="Q3332" t="str">
        <f t="shared" si="316"/>
        <v>theater</v>
      </c>
      <c r="R3332" t="str">
        <f t="shared" si="317"/>
        <v>plays</v>
      </c>
      <c r="S3332" s="11">
        <f t="shared" si="314"/>
        <v>42095.595694444448</v>
      </c>
      <c r="T3332" s="10">
        <f t="shared" si="315"/>
        <v>42065.637361111112</v>
      </c>
    </row>
    <row r="3333" spans="1:20" ht="43" x14ac:dyDescent="0.5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1">
        <f t="shared" si="314"/>
        <v>42283.447754629626</v>
      </c>
      <c r="T3333" s="10">
        <f t="shared" si="315"/>
        <v>42248.447754629626</v>
      </c>
    </row>
    <row r="3334" spans="1:20" ht="43" x14ac:dyDescent="0.5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5">
        <f t="shared" si="312"/>
        <v>1</v>
      </c>
      <c r="P3334" s="6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11">
        <f t="shared" si="314"/>
        <v>41839.610300925924</v>
      </c>
      <c r="T3334" s="10">
        <f t="shared" si="315"/>
        <v>41809.610300925924</v>
      </c>
    </row>
    <row r="3335" spans="1:20" ht="43" x14ac:dyDescent="0.5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11">
        <f t="shared" si="314"/>
        <v>42170.426851851851</v>
      </c>
      <c r="T3335" s="10">
        <f t="shared" si="315"/>
        <v>42148.426851851851</v>
      </c>
    </row>
    <row r="3336" spans="1:20" ht="28.7" x14ac:dyDescent="0.5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11">
        <f t="shared" si="314"/>
        <v>42215.271087962959</v>
      </c>
      <c r="T3336" s="10">
        <f t="shared" si="315"/>
        <v>42185.271087962959</v>
      </c>
    </row>
    <row r="3337" spans="1:20" ht="43" x14ac:dyDescent="0.5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5">
        <f t="shared" si="312"/>
        <v>1.0032000000000001</v>
      </c>
      <c r="P3337" s="6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11">
        <f t="shared" si="314"/>
        <v>41854.708333333336</v>
      </c>
      <c r="T3337" s="10">
        <f t="shared" si="315"/>
        <v>41827.424143518518</v>
      </c>
    </row>
    <row r="3338" spans="1:20" ht="43" x14ac:dyDescent="0.5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5">
        <f t="shared" si="312"/>
        <v>1</v>
      </c>
      <c r="P3338" s="6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11">
        <f t="shared" si="314"/>
        <v>42465.10701388889</v>
      </c>
      <c r="T3338" s="10">
        <f t="shared" si="315"/>
        <v>42437.148680555561</v>
      </c>
    </row>
    <row r="3339" spans="1:20" ht="43" x14ac:dyDescent="0.5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11">
        <f t="shared" si="314"/>
        <v>41922.625</v>
      </c>
      <c r="T3339" s="10">
        <f t="shared" si="315"/>
        <v>41901.032025462962</v>
      </c>
    </row>
    <row r="3340" spans="1:20" ht="28.7" x14ac:dyDescent="0.5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5">
        <f t="shared" si="312"/>
        <v>1.0218</v>
      </c>
      <c r="P3340" s="6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11">
        <f t="shared" si="314"/>
        <v>42790.324999999997</v>
      </c>
      <c r="T3340" s="10">
        <f t="shared" si="315"/>
        <v>42769.324999999997</v>
      </c>
    </row>
    <row r="3341" spans="1:20" ht="28.7" x14ac:dyDescent="0.5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11">
        <f t="shared" si="314"/>
        <v>42579.415717592594</v>
      </c>
      <c r="T3341" s="10">
        <f t="shared" si="315"/>
        <v>42549.415717592594</v>
      </c>
    </row>
    <row r="3342" spans="1:20" ht="43" x14ac:dyDescent="0.5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11">
        <f t="shared" si="314"/>
        <v>42710.724004629628</v>
      </c>
      <c r="T3342" s="10">
        <f t="shared" si="315"/>
        <v>42685.724004629628</v>
      </c>
    </row>
    <row r="3343" spans="1:20" ht="43" x14ac:dyDescent="0.5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5">
        <f t="shared" si="312"/>
        <v>1</v>
      </c>
      <c r="P3343" s="6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11">
        <f t="shared" si="314"/>
        <v>42533.458333333328</v>
      </c>
      <c r="T3343" s="10">
        <f t="shared" si="315"/>
        <v>42510.548854166671</v>
      </c>
    </row>
    <row r="3344" spans="1:20" ht="28.7" x14ac:dyDescent="0.5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11">
        <f t="shared" si="314"/>
        <v>42094.957638888889</v>
      </c>
      <c r="T3344" s="10">
        <f t="shared" si="315"/>
        <v>42062.046412037031</v>
      </c>
    </row>
    <row r="3345" spans="1:20" ht="43" x14ac:dyDescent="0.5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11">
        <f t="shared" si="314"/>
        <v>42473.304166666669</v>
      </c>
      <c r="T3345" s="10">
        <f t="shared" si="315"/>
        <v>42452.666481481487</v>
      </c>
    </row>
    <row r="3346" spans="1:20" ht="43" x14ac:dyDescent="0.5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5">
        <f t="shared" si="312"/>
        <v>1.0144444444444445</v>
      </c>
      <c r="P3346" s="6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11">
        <f t="shared" si="314"/>
        <v>41880.950150462959</v>
      </c>
      <c r="T3346" s="10">
        <f t="shared" si="315"/>
        <v>41850.950150462959</v>
      </c>
    </row>
    <row r="3347" spans="1:20" ht="43" x14ac:dyDescent="0.5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5">
        <f t="shared" si="312"/>
        <v>1.3</v>
      </c>
      <c r="P3347" s="6">
        <f t="shared" si="313"/>
        <v>50</v>
      </c>
      <c r="Q3347" t="str">
        <f t="shared" si="316"/>
        <v>theater</v>
      </c>
      <c r="R3347" t="str">
        <f t="shared" si="317"/>
        <v>plays</v>
      </c>
      <c r="S3347" s="11">
        <f t="shared" si="314"/>
        <v>42111.775694444441</v>
      </c>
      <c r="T3347" s="10">
        <f t="shared" si="315"/>
        <v>42052.856111111112</v>
      </c>
    </row>
    <row r="3348" spans="1:20" ht="43" x14ac:dyDescent="0.5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11">
        <f t="shared" si="314"/>
        <v>42060.774421296301</v>
      </c>
      <c r="T3348" s="10">
        <f t="shared" si="315"/>
        <v>42053.774421296301</v>
      </c>
    </row>
    <row r="3349" spans="1:20" ht="43" x14ac:dyDescent="0.5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11">
        <f t="shared" si="314"/>
        <v>42498.625</v>
      </c>
      <c r="T3349" s="10">
        <f t="shared" si="315"/>
        <v>42484.301550925928</v>
      </c>
    </row>
    <row r="3350" spans="1:20" ht="43" x14ac:dyDescent="0.5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5">
        <f t="shared" si="312"/>
        <v>1.002909090909091</v>
      </c>
      <c r="P3350" s="6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11">
        <f t="shared" si="314"/>
        <v>42489.915972222225</v>
      </c>
      <c r="T3350" s="10">
        <f t="shared" si="315"/>
        <v>42466.308796296296</v>
      </c>
    </row>
    <row r="3351" spans="1:20" ht="43" x14ac:dyDescent="0.5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5">
        <f t="shared" si="312"/>
        <v>1.534</v>
      </c>
      <c r="P3351" s="6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11">
        <f t="shared" si="314"/>
        <v>42534.458333333328</v>
      </c>
      <c r="T3351" s="10">
        <f t="shared" si="315"/>
        <v>42512.860787037032</v>
      </c>
    </row>
    <row r="3352" spans="1:20" ht="43" x14ac:dyDescent="0.5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11">
        <f t="shared" si="314"/>
        <v>42337.708333333328</v>
      </c>
      <c r="T3352" s="10">
        <f t="shared" si="315"/>
        <v>42302.451516203699</v>
      </c>
    </row>
    <row r="3353" spans="1:20" ht="43" x14ac:dyDescent="0.5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11">
        <f t="shared" si="314"/>
        <v>41843.208333333336</v>
      </c>
      <c r="T3353" s="10">
        <f t="shared" si="315"/>
        <v>41806.145428240743</v>
      </c>
    </row>
    <row r="3354" spans="1:20" ht="43" x14ac:dyDescent="0.5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5">
        <f t="shared" si="312"/>
        <v>1.0751999999999999</v>
      </c>
      <c r="P3354" s="6">
        <f t="shared" si="313"/>
        <v>76.8</v>
      </c>
      <c r="Q3354" t="str">
        <f t="shared" si="316"/>
        <v>theater</v>
      </c>
      <c r="R3354" t="str">
        <f t="shared" si="317"/>
        <v>plays</v>
      </c>
      <c r="S3354" s="11">
        <f t="shared" si="314"/>
        <v>42552.708333333328</v>
      </c>
      <c r="T3354" s="10">
        <f t="shared" si="315"/>
        <v>42495.742800925931</v>
      </c>
    </row>
    <row r="3355" spans="1:20" ht="43" x14ac:dyDescent="0.5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5">
        <f t="shared" si="312"/>
        <v>3.15</v>
      </c>
      <c r="P3355" s="6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11">
        <f t="shared" si="314"/>
        <v>42492.708333333328</v>
      </c>
      <c r="T3355" s="10">
        <f t="shared" si="315"/>
        <v>42479.182291666672</v>
      </c>
    </row>
    <row r="3356" spans="1:20" ht="28.7" x14ac:dyDescent="0.5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5">
        <f t="shared" si="312"/>
        <v>1.0193333333333334</v>
      </c>
      <c r="P3356" s="6">
        <f t="shared" si="313"/>
        <v>55.6</v>
      </c>
      <c r="Q3356" t="str">
        <f t="shared" si="316"/>
        <v>theater</v>
      </c>
      <c r="R3356" t="str">
        <f t="shared" si="317"/>
        <v>plays</v>
      </c>
      <c r="S3356" s="11">
        <f t="shared" si="314"/>
        <v>42305.917361111111</v>
      </c>
      <c r="T3356" s="10">
        <f t="shared" si="315"/>
        <v>42270.4769212963</v>
      </c>
    </row>
    <row r="3357" spans="1:20" ht="43" x14ac:dyDescent="0.5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11">
        <f t="shared" si="314"/>
        <v>42500.220138888893</v>
      </c>
      <c r="T3357" s="10">
        <f t="shared" si="315"/>
        <v>42489.369525462964</v>
      </c>
    </row>
    <row r="3358" spans="1:20" ht="43" x14ac:dyDescent="0.5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5">
        <f t="shared" si="312"/>
        <v>1.014</v>
      </c>
      <c r="P3358" s="6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11">
        <f t="shared" si="314"/>
        <v>42566.565648148149</v>
      </c>
      <c r="T3358" s="10">
        <f t="shared" si="315"/>
        <v>42536.565648148149</v>
      </c>
    </row>
    <row r="3359" spans="1:20" ht="43" x14ac:dyDescent="0.5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5">
        <f t="shared" si="312"/>
        <v>1.01</v>
      </c>
      <c r="P3359" s="6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11">
        <f t="shared" si="314"/>
        <v>41852.167939814812</v>
      </c>
      <c r="T3359" s="10">
        <f t="shared" si="315"/>
        <v>41822.167939814812</v>
      </c>
    </row>
    <row r="3360" spans="1:20" ht="43" x14ac:dyDescent="0.5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5">
        <f t="shared" si="312"/>
        <v>1.0299</v>
      </c>
      <c r="P3360" s="6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11">
        <f t="shared" si="314"/>
        <v>41962.102766203709</v>
      </c>
      <c r="T3360" s="10">
        <f t="shared" si="315"/>
        <v>41932.061099537037</v>
      </c>
    </row>
    <row r="3361" spans="1:20" ht="28.7" x14ac:dyDescent="0.5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5">
        <f t="shared" si="312"/>
        <v>1.0625</v>
      </c>
      <c r="P3361" s="6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11">
        <f t="shared" si="314"/>
        <v>42790.807106481487</v>
      </c>
      <c r="T3361" s="10">
        <f t="shared" si="315"/>
        <v>42745.807106481487</v>
      </c>
    </row>
    <row r="3362" spans="1:20" ht="28.7" x14ac:dyDescent="0.5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11">
        <f t="shared" si="314"/>
        <v>42718.415972222225</v>
      </c>
      <c r="T3362" s="10">
        <f t="shared" si="315"/>
        <v>42696.832673611112</v>
      </c>
    </row>
    <row r="3363" spans="1:20" ht="43" x14ac:dyDescent="0.5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5">
        <f t="shared" si="312"/>
        <v>1.1346000000000001</v>
      </c>
      <c r="P3363" s="6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11">
        <f t="shared" si="314"/>
        <v>41883.415972222225</v>
      </c>
      <c r="T3363" s="10">
        <f t="shared" si="315"/>
        <v>41865.775347222225</v>
      </c>
    </row>
    <row r="3364" spans="1:20" ht="43" x14ac:dyDescent="0.5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5">
        <f t="shared" si="312"/>
        <v>2.1800000000000002</v>
      </c>
      <c r="P3364" s="6">
        <f t="shared" si="313"/>
        <v>54.5</v>
      </c>
      <c r="Q3364" t="str">
        <f t="shared" si="316"/>
        <v>theater</v>
      </c>
      <c r="R3364" t="str">
        <f t="shared" si="317"/>
        <v>plays</v>
      </c>
      <c r="S3364" s="11">
        <f t="shared" si="314"/>
        <v>42069.954861111109</v>
      </c>
      <c r="T3364" s="10">
        <f t="shared" si="315"/>
        <v>42055.841631944444</v>
      </c>
    </row>
    <row r="3365" spans="1:20" ht="43" x14ac:dyDescent="0.5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11">
        <f t="shared" si="314"/>
        <v>41870.416666666664</v>
      </c>
      <c r="T3365" s="10">
        <f t="shared" si="315"/>
        <v>41851.521354166667</v>
      </c>
    </row>
    <row r="3366" spans="1:20" ht="43" x14ac:dyDescent="0.5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11">
        <f t="shared" si="314"/>
        <v>42444.625</v>
      </c>
      <c r="T3366" s="10">
        <f t="shared" si="315"/>
        <v>42422.727418981478</v>
      </c>
    </row>
    <row r="3367" spans="1:20" ht="43" x14ac:dyDescent="0.5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5">
        <f t="shared" si="312"/>
        <v>1.04</v>
      </c>
      <c r="P3367" s="6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11">
        <f t="shared" si="314"/>
        <v>42350.851759259262</v>
      </c>
      <c r="T3367" s="10">
        <f t="shared" si="315"/>
        <v>42320.851759259262</v>
      </c>
    </row>
    <row r="3368" spans="1:20" ht="43" x14ac:dyDescent="0.5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5">
        <f t="shared" si="312"/>
        <v>2.21</v>
      </c>
      <c r="P3368" s="6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11">
        <f t="shared" si="314"/>
        <v>42136.817557870367</v>
      </c>
      <c r="T3368" s="10">
        <f t="shared" si="315"/>
        <v>42106.817557870367</v>
      </c>
    </row>
    <row r="3369" spans="1:20" ht="43" x14ac:dyDescent="0.5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11">
        <f t="shared" si="314"/>
        <v>42217.683958333335</v>
      </c>
      <c r="T3369" s="10">
        <f t="shared" si="315"/>
        <v>42192.683958333335</v>
      </c>
    </row>
    <row r="3370" spans="1:20" ht="43" x14ac:dyDescent="0.5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5">
        <f t="shared" si="312"/>
        <v>1.046</v>
      </c>
      <c r="P3370" s="6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11">
        <f t="shared" si="314"/>
        <v>42004.958333333328</v>
      </c>
      <c r="T3370" s="10">
        <f t="shared" si="315"/>
        <v>41968.949756944443</v>
      </c>
    </row>
    <row r="3371" spans="1:20" ht="43" x14ac:dyDescent="0.5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11">
        <f t="shared" si="314"/>
        <v>42749.791435185187</v>
      </c>
      <c r="T3371" s="10">
        <f t="shared" si="315"/>
        <v>42689.791435185187</v>
      </c>
    </row>
    <row r="3372" spans="1:20" ht="28.7" x14ac:dyDescent="0.5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5">
        <f t="shared" si="312"/>
        <v>1.1773333333333333</v>
      </c>
      <c r="P3372" s="6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11">
        <f t="shared" si="314"/>
        <v>42721.083333333328</v>
      </c>
      <c r="T3372" s="10">
        <f t="shared" si="315"/>
        <v>42690.084317129629</v>
      </c>
    </row>
    <row r="3373" spans="1:20" ht="28.7" x14ac:dyDescent="0.5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5">
        <f t="shared" si="312"/>
        <v>1.385</v>
      </c>
      <c r="P3373" s="6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11">
        <f t="shared" si="314"/>
        <v>42340.624594907407</v>
      </c>
      <c r="T3373" s="10">
        <f t="shared" si="315"/>
        <v>42312.624594907407</v>
      </c>
    </row>
    <row r="3374" spans="1:20" ht="43" x14ac:dyDescent="0.5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11">
        <f t="shared" si="314"/>
        <v>41875.957638888889</v>
      </c>
      <c r="T3374" s="10">
        <f t="shared" si="315"/>
        <v>41855.298101851848</v>
      </c>
    </row>
    <row r="3375" spans="1:20" ht="43" x14ac:dyDescent="0.5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11">
        <f t="shared" si="314"/>
        <v>42203.416666666672</v>
      </c>
      <c r="T3375" s="10">
        <f t="shared" si="315"/>
        <v>42179.604629629626</v>
      </c>
    </row>
    <row r="3376" spans="1:20" ht="43" x14ac:dyDescent="0.5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11">
        <f t="shared" si="314"/>
        <v>42305.481666666667</v>
      </c>
      <c r="T3376" s="10">
        <f t="shared" si="315"/>
        <v>42275.481666666667</v>
      </c>
    </row>
    <row r="3377" spans="1:20" ht="43" x14ac:dyDescent="0.5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5">
        <f t="shared" si="312"/>
        <v>1</v>
      </c>
      <c r="P3377" s="6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11">
        <f t="shared" si="314"/>
        <v>41777.360798611109</v>
      </c>
      <c r="T3377" s="10">
        <f t="shared" si="315"/>
        <v>41765.360798611109</v>
      </c>
    </row>
    <row r="3378" spans="1:20" ht="43" x14ac:dyDescent="0.5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11">
        <f t="shared" si="314"/>
        <v>42119.409652777773</v>
      </c>
      <c r="T3378" s="10">
        <f t="shared" si="315"/>
        <v>42059.451319444444</v>
      </c>
    </row>
    <row r="3379" spans="1:20" ht="43" x14ac:dyDescent="0.5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5">
        <f t="shared" si="312"/>
        <v>1.0105</v>
      </c>
      <c r="P3379" s="6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11">
        <f t="shared" si="314"/>
        <v>42083.455555555556</v>
      </c>
      <c r="T3379" s="10">
        <f t="shared" si="315"/>
        <v>42053.482627314821</v>
      </c>
    </row>
    <row r="3380" spans="1:20" ht="43" x14ac:dyDescent="0.5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5">
        <f t="shared" si="312"/>
        <v>1.0763636363636364</v>
      </c>
      <c r="P3380" s="6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11">
        <f t="shared" si="314"/>
        <v>41882.297222222223</v>
      </c>
      <c r="T3380" s="10">
        <f t="shared" si="315"/>
        <v>41858.105393518519</v>
      </c>
    </row>
    <row r="3381" spans="1:20" ht="43" x14ac:dyDescent="0.5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5">
        <f t="shared" si="312"/>
        <v>1.0365</v>
      </c>
      <c r="P3381" s="6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11">
        <f t="shared" si="314"/>
        <v>42242.708333333328</v>
      </c>
      <c r="T3381" s="10">
        <f t="shared" si="315"/>
        <v>42225.263888888891</v>
      </c>
    </row>
    <row r="3382" spans="1:20" ht="43" x14ac:dyDescent="0.5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11">
        <f t="shared" si="314"/>
        <v>41972.745115740734</v>
      </c>
      <c r="T3382" s="10">
        <f t="shared" si="315"/>
        <v>41937.70344907407</v>
      </c>
    </row>
    <row r="3383" spans="1:20" ht="43" x14ac:dyDescent="0.5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5">
        <f t="shared" si="312"/>
        <v>1.0225</v>
      </c>
      <c r="P3383" s="6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11">
        <f t="shared" si="314"/>
        <v>42073.893321759257</v>
      </c>
      <c r="T3383" s="10">
        <f t="shared" si="315"/>
        <v>42043.934988425928</v>
      </c>
    </row>
    <row r="3384" spans="1:20" ht="43" x14ac:dyDescent="0.5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11">
        <f t="shared" si="314"/>
        <v>42583.707638888889</v>
      </c>
      <c r="T3384" s="10">
        <f t="shared" si="315"/>
        <v>42559.181203703702</v>
      </c>
    </row>
    <row r="3385" spans="1:20" ht="43" x14ac:dyDescent="0.5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11">
        <f t="shared" si="314"/>
        <v>42544.532638888893</v>
      </c>
      <c r="T3385" s="10">
        <f t="shared" si="315"/>
        <v>42524.532638888893</v>
      </c>
    </row>
    <row r="3386" spans="1:20" ht="43" x14ac:dyDescent="0.5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11">
        <f t="shared" si="314"/>
        <v>42328.875</v>
      </c>
      <c r="T3386" s="10">
        <f t="shared" si="315"/>
        <v>42291.837592592594</v>
      </c>
    </row>
    <row r="3387" spans="1:20" ht="43" x14ac:dyDescent="0.5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5">
        <f t="shared" si="312"/>
        <v>1</v>
      </c>
      <c r="P3387" s="6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11">
        <f t="shared" si="314"/>
        <v>41983.6175</v>
      </c>
      <c r="T3387" s="10">
        <f t="shared" si="315"/>
        <v>41953.6175</v>
      </c>
    </row>
    <row r="3388" spans="1:20" ht="43" x14ac:dyDescent="0.5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5">
        <f t="shared" si="312"/>
        <v>1.05</v>
      </c>
      <c r="P3388" s="6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11">
        <f t="shared" si="314"/>
        <v>41976.394745370373</v>
      </c>
      <c r="T3388" s="10">
        <f t="shared" si="315"/>
        <v>41946.394745370373</v>
      </c>
    </row>
    <row r="3389" spans="1:20" ht="43" x14ac:dyDescent="0.5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11">
        <f t="shared" si="314"/>
        <v>41987.512592592597</v>
      </c>
      <c r="T3389" s="10">
        <f t="shared" si="315"/>
        <v>41947.512592592589</v>
      </c>
    </row>
    <row r="3390" spans="1:20" ht="43" x14ac:dyDescent="0.5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5">
        <f t="shared" si="312"/>
        <v>1.038</v>
      </c>
      <c r="P3390" s="6">
        <f t="shared" si="313"/>
        <v>34.6</v>
      </c>
      <c r="Q3390" t="str">
        <f t="shared" si="316"/>
        <v>theater</v>
      </c>
      <c r="R3390" t="str">
        <f t="shared" si="317"/>
        <v>plays</v>
      </c>
      <c r="S3390" s="11">
        <f t="shared" si="314"/>
        <v>42173.211122685185</v>
      </c>
      <c r="T3390" s="10">
        <f t="shared" si="315"/>
        <v>42143.211122685185</v>
      </c>
    </row>
    <row r="3391" spans="1:20" ht="43" x14ac:dyDescent="0.5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5">
        <f t="shared" si="312"/>
        <v>1.145</v>
      </c>
      <c r="P3391" s="6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11">
        <f t="shared" si="314"/>
        <v>42524.313449074078</v>
      </c>
      <c r="T3391" s="10">
        <f t="shared" si="315"/>
        <v>42494.313449074078</v>
      </c>
    </row>
    <row r="3392" spans="1:20" ht="43" x14ac:dyDescent="0.5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5">
        <f t="shared" si="312"/>
        <v>1.024</v>
      </c>
      <c r="P3392" s="6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11">
        <f t="shared" si="314"/>
        <v>41830.524826388886</v>
      </c>
      <c r="T3392" s="10">
        <f t="shared" si="315"/>
        <v>41815.524826388886</v>
      </c>
    </row>
    <row r="3393" spans="1:20" ht="43" x14ac:dyDescent="0.5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5">
        <f t="shared" si="312"/>
        <v>2.23</v>
      </c>
      <c r="P3393" s="6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11">
        <f t="shared" si="314"/>
        <v>41859.686111111114</v>
      </c>
      <c r="T3393" s="10">
        <f t="shared" si="315"/>
        <v>41830.295694444445</v>
      </c>
    </row>
    <row r="3394" spans="1:20" ht="43" x14ac:dyDescent="0.5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5">
        <f t="shared" ref="O3394:O3457" si="318">E3394/D3394</f>
        <v>1</v>
      </c>
      <c r="P3394" s="6">
        <f t="shared" ref="P3394:P3457" si="319">E3394/L3394</f>
        <v>41.666666666666664</v>
      </c>
      <c r="Q3394" t="str">
        <f t="shared" si="316"/>
        <v>theater</v>
      </c>
      <c r="R3394" t="str">
        <f t="shared" si="317"/>
        <v>plays</v>
      </c>
      <c r="S3394" s="11">
        <f t="shared" ref="S3394:S3457" si="320">(((I3394/60)/60)/24)+DATE(1970,1,1)+(-6/24)</f>
        <v>42496.595543981486</v>
      </c>
      <c r="T3394" s="10">
        <f t="shared" ref="T3394:T3457" si="321">(((J3394/60)/60)/24)+DATE(1970,1,1)+(-6/24)</f>
        <v>42446.595543981486</v>
      </c>
    </row>
    <row r="3395" spans="1:20" ht="43" x14ac:dyDescent="0.5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5">
        <f t="shared" si="318"/>
        <v>1.0580000000000001</v>
      </c>
      <c r="P3395" s="6">
        <f t="shared" si="319"/>
        <v>36.06818181818182</v>
      </c>
      <c r="Q3395" t="str">
        <f t="shared" ref="Q3395:Q3458" si="322">LEFT(N3395,FIND("/",N3395)-1)</f>
        <v>theater</v>
      </c>
      <c r="R3395" t="str">
        <f t="shared" ref="R3395:R3458" si="323">RIGHT(N3395, LEN(N3395)-FIND("/", N3395))</f>
        <v>plays</v>
      </c>
      <c r="S3395" s="11">
        <f t="shared" si="320"/>
        <v>41948.781944444447</v>
      </c>
      <c r="T3395" s="10">
        <f t="shared" si="321"/>
        <v>41923.671643518523</v>
      </c>
    </row>
    <row r="3396" spans="1:20" ht="43" x14ac:dyDescent="0.5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5">
        <f t="shared" si="318"/>
        <v>1.4236363636363636</v>
      </c>
      <c r="P3396" s="6">
        <f t="shared" si="319"/>
        <v>29</v>
      </c>
      <c r="Q3396" t="str">
        <f t="shared" si="322"/>
        <v>theater</v>
      </c>
      <c r="R3396" t="str">
        <f t="shared" si="323"/>
        <v>plays</v>
      </c>
      <c r="S3396" s="11">
        <f t="shared" si="320"/>
        <v>41847.34542824074</v>
      </c>
      <c r="T3396" s="10">
        <f t="shared" si="321"/>
        <v>41817.34542824074</v>
      </c>
    </row>
    <row r="3397" spans="1:20" ht="28.7" x14ac:dyDescent="0.5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5">
        <f t="shared" si="318"/>
        <v>1.84</v>
      </c>
      <c r="P3397" s="6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11">
        <f t="shared" si="320"/>
        <v>42154.506944444445</v>
      </c>
      <c r="T3397" s="10">
        <f t="shared" si="321"/>
        <v>42140.462314814817</v>
      </c>
    </row>
    <row r="3398" spans="1:20" ht="43" x14ac:dyDescent="0.5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11">
        <f t="shared" si="320"/>
        <v>41790.915972222225</v>
      </c>
      <c r="T3398" s="10">
        <f t="shared" si="321"/>
        <v>41764.19663194444</v>
      </c>
    </row>
    <row r="3399" spans="1:20" ht="28.7" x14ac:dyDescent="0.5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11">
        <f t="shared" si="320"/>
        <v>42418.666666666672</v>
      </c>
      <c r="T3399" s="10">
        <f t="shared" si="321"/>
        <v>42378.228344907402</v>
      </c>
    </row>
    <row r="3400" spans="1:20" ht="43" x14ac:dyDescent="0.5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11">
        <f t="shared" si="320"/>
        <v>41964.458333333328</v>
      </c>
      <c r="T3400" s="10">
        <f t="shared" si="321"/>
        <v>41941.50203703704</v>
      </c>
    </row>
    <row r="3401" spans="1:20" ht="43" x14ac:dyDescent="0.5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11">
        <f t="shared" si="320"/>
        <v>42056.670428240745</v>
      </c>
      <c r="T3401" s="10">
        <f t="shared" si="321"/>
        <v>42026.670428240745</v>
      </c>
    </row>
    <row r="3402" spans="1:20" ht="43" x14ac:dyDescent="0.5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5">
        <f t="shared" si="318"/>
        <v>1.0041</v>
      </c>
      <c r="P3402" s="6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11">
        <f t="shared" si="320"/>
        <v>41879.703865740739</v>
      </c>
      <c r="T3402" s="10">
        <f t="shared" si="321"/>
        <v>41834.703865740739</v>
      </c>
    </row>
    <row r="3403" spans="1:20" ht="43" x14ac:dyDescent="0.5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11">
        <f t="shared" si="320"/>
        <v>42223.473912037036</v>
      </c>
      <c r="T3403" s="10">
        <f t="shared" si="321"/>
        <v>42193.473912037036</v>
      </c>
    </row>
    <row r="3404" spans="1:20" ht="43" x14ac:dyDescent="0.5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11">
        <f t="shared" si="320"/>
        <v>42319.854861111111</v>
      </c>
      <c r="T3404" s="10">
        <f t="shared" si="321"/>
        <v>42290.36855324074</v>
      </c>
    </row>
    <row r="3405" spans="1:20" ht="43" x14ac:dyDescent="0.5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5">
        <f t="shared" si="318"/>
        <v>1</v>
      </c>
      <c r="P3405" s="6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11">
        <f t="shared" si="320"/>
        <v>42180.212083333332</v>
      </c>
      <c r="T3405" s="10">
        <f t="shared" si="321"/>
        <v>42150.212083333332</v>
      </c>
    </row>
    <row r="3406" spans="1:20" ht="43" x14ac:dyDescent="0.5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5">
        <f t="shared" si="318"/>
        <v>1.22</v>
      </c>
      <c r="P3406" s="6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11">
        <f t="shared" si="320"/>
        <v>42172.253495370373</v>
      </c>
      <c r="T3406" s="10">
        <f t="shared" si="321"/>
        <v>42152.253495370373</v>
      </c>
    </row>
    <row r="3407" spans="1:20" ht="43" x14ac:dyDescent="0.5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11">
        <f t="shared" si="320"/>
        <v>42430.749305555553</v>
      </c>
      <c r="T3407" s="10">
        <f t="shared" si="321"/>
        <v>42409.767199074078</v>
      </c>
    </row>
    <row r="3408" spans="1:20" ht="28.7" x14ac:dyDescent="0.5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11">
        <f t="shared" si="320"/>
        <v>41836.242777777778</v>
      </c>
      <c r="T3408" s="10">
        <f t="shared" si="321"/>
        <v>41791.242777777778</v>
      </c>
    </row>
    <row r="3409" spans="1:20" ht="57.35" x14ac:dyDescent="0.5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5">
        <f t="shared" si="318"/>
        <v>1.071</v>
      </c>
      <c r="P3409" s="6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11">
        <f t="shared" si="320"/>
        <v>41826.172326388885</v>
      </c>
      <c r="T3409" s="10">
        <f t="shared" si="321"/>
        <v>41796.172326388885</v>
      </c>
    </row>
    <row r="3410" spans="1:20" ht="43" x14ac:dyDescent="0.5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5">
        <f t="shared" si="318"/>
        <v>2.11</v>
      </c>
      <c r="P3410" s="6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11">
        <f t="shared" si="320"/>
        <v>41838.741944444446</v>
      </c>
      <c r="T3410" s="10">
        <f t="shared" si="321"/>
        <v>41808.741944444446</v>
      </c>
    </row>
    <row r="3411" spans="1:20" ht="43" x14ac:dyDescent="0.5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5">
        <f t="shared" si="318"/>
        <v>1.236</v>
      </c>
      <c r="P3411" s="6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11">
        <f t="shared" si="320"/>
        <v>42582.623611111107</v>
      </c>
      <c r="T3411" s="10">
        <f t="shared" si="321"/>
        <v>42544.564328703709</v>
      </c>
    </row>
    <row r="3412" spans="1:20" ht="43" x14ac:dyDescent="0.5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5">
        <f t="shared" si="318"/>
        <v>1.085</v>
      </c>
      <c r="P3412" s="6">
        <f t="shared" si="319"/>
        <v>81.375</v>
      </c>
      <c r="Q3412" t="str">
        <f t="shared" si="322"/>
        <v>theater</v>
      </c>
      <c r="R3412" t="str">
        <f t="shared" si="323"/>
        <v>plays</v>
      </c>
      <c r="S3412" s="11">
        <f t="shared" si="320"/>
        <v>42527.041666666672</v>
      </c>
      <c r="T3412" s="10">
        <f t="shared" si="321"/>
        <v>42499.791550925926</v>
      </c>
    </row>
    <row r="3413" spans="1:20" ht="43" x14ac:dyDescent="0.5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11">
        <f t="shared" si="320"/>
        <v>42284.772824074069</v>
      </c>
      <c r="T3413" s="10">
        <f t="shared" si="321"/>
        <v>42264.772824074069</v>
      </c>
    </row>
    <row r="3414" spans="1:20" ht="43" x14ac:dyDescent="0.5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5">
        <f t="shared" si="318"/>
        <v>1</v>
      </c>
      <c r="P3414" s="6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11">
        <f t="shared" si="320"/>
        <v>41909.709050925929</v>
      </c>
      <c r="T3414" s="10">
        <f t="shared" si="321"/>
        <v>41879.709050925929</v>
      </c>
    </row>
    <row r="3415" spans="1:20" ht="43" x14ac:dyDescent="0.5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5">
        <f t="shared" si="318"/>
        <v>1.3</v>
      </c>
      <c r="P3415" s="6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11">
        <f t="shared" si="320"/>
        <v>42062.957638888889</v>
      </c>
      <c r="T3415" s="10">
        <f t="shared" si="321"/>
        <v>42053.483078703706</v>
      </c>
    </row>
    <row r="3416" spans="1:20" ht="43" x14ac:dyDescent="0.5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11">
        <f t="shared" si="320"/>
        <v>42705.082638888889</v>
      </c>
      <c r="T3416" s="10">
        <f t="shared" si="321"/>
        <v>42675.582465277781</v>
      </c>
    </row>
    <row r="3417" spans="1:20" ht="43" x14ac:dyDescent="0.5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5">
        <f t="shared" si="318"/>
        <v>1</v>
      </c>
      <c r="P3417" s="6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11">
        <f t="shared" si="320"/>
        <v>42477.729166666672</v>
      </c>
      <c r="T3417" s="10">
        <f t="shared" si="321"/>
        <v>42466.894166666665</v>
      </c>
    </row>
    <row r="3418" spans="1:20" ht="57.35" x14ac:dyDescent="0.5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5">
        <f t="shared" si="318"/>
        <v>1.196</v>
      </c>
      <c r="P3418" s="6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11">
        <f t="shared" si="320"/>
        <v>42117.520833333328</v>
      </c>
      <c r="T3418" s="10">
        <f t="shared" si="321"/>
        <v>42089.162557870368</v>
      </c>
    </row>
    <row r="3419" spans="1:20" ht="43" x14ac:dyDescent="0.5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11">
        <f t="shared" si="320"/>
        <v>41937.779861111114</v>
      </c>
      <c r="T3419" s="10">
        <f t="shared" si="321"/>
        <v>41894.66375</v>
      </c>
    </row>
    <row r="3420" spans="1:20" ht="43" x14ac:dyDescent="0.5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5">
        <f t="shared" si="318"/>
        <v>1.00875</v>
      </c>
      <c r="P3420" s="6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11">
        <f t="shared" si="320"/>
        <v>41782.58457175926</v>
      </c>
      <c r="T3420" s="10">
        <f t="shared" si="321"/>
        <v>41752.58457175926</v>
      </c>
    </row>
    <row r="3421" spans="1:20" ht="57.35" x14ac:dyDescent="0.5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11">
        <f t="shared" si="320"/>
        <v>42466.645833333328</v>
      </c>
      <c r="T3421" s="10">
        <f t="shared" si="321"/>
        <v>42448.571585648147</v>
      </c>
    </row>
    <row r="3422" spans="1:20" ht="43" x14ac:dyDescent="0.5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5">
        <f t="shared" si="318"/>
        <v>1.38</v>
      </c>
      <c r="P3422" s="6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11">
        <f t="shared" si="320"/>
        <v>42413.75</v>
      </c>
      <c r="T3422" s="10">
        <f t="shared" si="321"/>
        <v>42404.840300925927</v>
      </c>
    </row>
    <row r="3423" spans="1:20" ht="43" x14ac:dyDescent="0.5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11">
        <f t="shared" si="320"/>
        <v>42067.541238425925</v>
      </c>
      <c r="T3423" s="10">
        <f t="shared" si="321"/>
        <v>42037.541238425925</v>
      </c>
    </row>
    <row r="3424" spans="1:20" ht="43" x14ac:dyDescent="0.5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5">
        <f t="shared" si="318"/>
        <v>1.091</v>
      </c>
      <c r="P3424" s="6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11">
        <f t="shared" si="320"/>
        <v>42351.75</v>
      </c>
      <c r="T3424" s="10">
        <f t="shared" si="321"/>
        <v>42323.312222222223</v>
      </c>
    </row>
    <row r="3425" spans="1:20" ht="43" x14ac:dyDescent="0.5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5">
        <f t="shared" si="318"/>
        <v>1.4</v>
      </c>
      <c r="P3425" s="6">
        <f t="shared" si="319"/>
        <v>35</v>
      </c>
      <c r="Q3425" t="str">
        <f t="shared" si="322"/>
        <v>theater</v>
      </c>
      <c r="R3425" t="str">
        <f t="shared" si="323"/>
        <v>plays</v>
      </c>
      <c r="S3425" s="11">
        <f t="shared" si="320"/>
        <v>42118.661354166667</v>
      </c>
      <c r="T3425" s="10">
        <f t="shared" si="321"/>
        <v>42088.661354166667</v>
      </c>
    </row>
    <row r="3426" spans="1:20" ht="43" x14ac:dyDescent="0.5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11">
        <f t="shared" si="320"/>
        <v>42040.040972222225</v>
      </c>
      <c r="T3426" s="10">
        <f t="shared" si="321"/>
        <v>42018.426898148144</v>
      </c>
    </row>
    <row r="3427" spans="1:20" ht="43" x14ac:dyDescent="0.5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11">
        <f t="shared" si="320"/>
        <v>41916.367314814815</v>
      </c>
      <c r="T3427" s="10">
        <f t="shared" si="321"/>
        <v>41884.367314814815</v>
      </c>
    </row>
    <row r="3428" spans="1:20" ht="43" x14ac:dyDescent="0.5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11">
        <f t="shared" si="320"/>
        <v>41902.833333333336</v>
      </c>
      <c r="T3428" s="10">
        <f t="shared" si="321"/>
        <v>41883.806747685187</v>
      </c>
    </row>
    <row r="3429" spans="1:20" ht="43" x14ac:dyDescent="0.5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5">
        <f t="shared" si="318"/>
        <v>1</v>
      </c>
      <c r="P3429" s="6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11">
        <f t="shared" si="320"/>
        <v>41822.395277777774</v>
      </c>
      <c r="T3429" s="10">
        <f t="shared" si="321"/>
        <v>41792.395277777774</v>
      </c>
    </row>
    <row r="3430" spans="1:20" ht="43" x14ac:dyDescent="0.5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11">
        <f t="shared" si="320"/>
        <v>42063.458333333328</v>
      </c>
      <c r="T3430" s="10">
        <f t="shared" si="321"/>
        <v>42038.470451388886</v>
      </c>
    </row>
    <row r="3431" spans="1:20" ht="43" x14ac:dyDescent="0.5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5">
        <f t="shared" si="318"/>
        <v>1.3</v>
      </c>
      <c r="P3431" s="6">
        <f t="shared" si="319"/>
        <v>16.25</v>
      </c>
      <c r="Q3431" t="str">
        <f t="shared" si="322"/>
        <v>theater</v>
      </c>
      <c r="R3431" t="str">
        <f t="shared" si="323"/>
        <v>plays</v>
      </c>
      <c r="S3431" s="11">
        <f t="shared" si="320"/>
        <v>42675.771539351852</v>
      </c>
      <c r="T3431" s="10">
        <f t="shared" si="321"/>
        <v>42661.771539351852</v>
      </c>
    </row>
    <row r="3432" spans="1:20" ht="43" x14ac:dyDescent="0.5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11">
        <f t="shared" si="320"/>
        <v>41850.695613425924</v>
      </c>
      <c r="T3432" s="10">
        <f t="shared" si="321"/>
        <v>41820.695613425924</v>
      </c>
    </row>
    <row r="3433" spans="1:20" ht="43" x14ac:dyDescent="0.5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5">
        <f t="shared" si="318"/>
        <v>1</v>
      </c>
      <c r="P3433" s="6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11">
        <f t="shared" si="320"/>
        <v>41869.480937500004</v>
      </c>
      <c r="T3433" s="10">
        <f t="shared" si="321"/>
        <v>41839.480937500004</v>
      </c>
    </row>
    <row r="3434" spans="1:20" ht="43" x14ac:dyDescent="0.5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5">
        <f t="shared" si="318"/>
        <v>1.0965</v>
      </c>
      <c r="P3434" s="6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11">
        <f t="shared" si="320"/>
        <v>42405.666666666672</v>
      </c>
      <c r="T3434" s="10">
        <f t="shared" si="321"/>
        <v>42380.331180555557</v>
      </c>
    </row>
    <row r="3435" spans="1:20" ht="43" x14ac:dyDescent="0.5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5">
        <f t="shared" si="318"/>
        <v>1.0026315789473683</v>
      </c>
      <c r="P3435" s="6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11">
        <f t="shared" si="320"/>
        <v>41806.875</v>
      </c>
      <c r="T3435" s="10">
        <f t="shared" si="321"/>
        <v>41775.813136574077</v>
      </c>
    </row>
    <row r="3436" spans="1:20" ht="43" x14ac:dyDescent="0.5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11">
        <f t="shared" si="320"/>
        <v>41830.130428240744</v>
      </c>
      <c r="T3436" s="10">
        <f t="shared" si="321"/>
        <v>41800.130428240744</v>
      </c>
    </row>
    <row r="3437" spans="1:20" ht="43" x14ac:dyDescent="0.5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5">
        <f t="shared" si="318"/>
        <v>1.1200000000000001</v>
      </c>
      <c r="P3437" s="6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11">
        <f t="shared" si="320"/>
        <v>42588.875</v>
      </c>
      <c r="T3437" s="10">
        <f t="shared" si="321"/>
        <v>42572.36681712963</v>
      </c>
    </row>
    <row r="3438" spans="1:20" ht="43" x14ac:dyDescent="0.5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5">
        <f t="shared" si="318"/>
        <v>1.0589999999999999</v>
      </c>
      <c r="P3438" s="6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11">
        <f t="shared" si="320"/>
        <v>41872.436111111114</v>
      </c>
      <c r="T3438" s="10">
        <f t="shared" si="321"/>
        <v>41851.291585648149</v>
      </c>
    </row>
    <row r="3439" spans="1:20" ht="43" x14ac:dyDescent="0.5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5">
        <f t="shared" si="318"/>
        <v>1.01</v>
      </c>
      <c r="P3439" s="6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11">
        <f t="shared" si="320"/>
        <v>42235.460879629631</v>
      </c>
      <c r="T3439" s="10">
        <f t="shared" si="321"/>
        <v>42205.460879629631</v>
      </c>
    </row>
    <row r="3440" spans="1:20" ht="43" x14ac:dyDescent="0.5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5">
        <f t="shared" si="318"/>
        <v>1.042</v>
      </c>
      <c r="P3440" s="6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11">
        <f t="shared" si="320"/>
        <v>42126.625</v>
      </c>
      <c r="T3440" s="10">
        <f t="shared" si="321"/>
        <v>42100.677858796291</v>
      </c>
    </row>
    <row r="3441" spans="1:20" ht="28.7" x14ac:dyDescent="0.5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11">
        <f t="shared" si="320"/>
        <v>42387.957638888889</v>
      </c>
      <c r="T3441" s="10">
        <f t="shared" si="321"/>
        <v>42374.661226851851</v>
      </c>
    </row>
    <row r="3442" spans="1:20" ht="43" x14ac:dyDescent="0.5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5">
        <f t="shared" si="318"/>
        <v>1.052184</v>
      </c>
      <c r="P3442" s="6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11">
        <f t="shared" si="320"/>
        <v>41831.427083333336</v>
      </c>
      <c r="T3442" s="10">
        <f t="shared" si="321"/>
        <v>41808.87300925926</v>
      </c>
    </row>
    <row r="3443" spans="1:20" ht="43" x14ac:dyDescent="0.5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5">
        <f t="shared" si="318"/>
        <v>1.026</v>
      </c>
      <c r="P3443" s="6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11">
        <f t="shared" si="320"/>
        <v>42321.595138888893</v>
      </c>
      <c r="T3443" s="10">
        <f t="shared" si="321"/>
        <v>42294.179641203707</v>
      </c>
    </row>
    <row r="3444" spans="1:20" ht="43" x14ac:dyDescent="0.5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5">
        <f t="shared" si="318"/>
        <v>1</v>
      </c>
      <c r="P3444" s="6">
        <f t="shared" si="319"/>
        <v>31.25</v>
      </c>
      <c r="Q3444" t="str">
        <f t="shared" si="322"/>
        <v>theater</v>
      </c>
      <c r="R3444" t="str">
        <f t="shared" si="323"/>
        <v>plays</v>
      </c>
      <c r="S3444" s="11">
        <f t="shared" si="320"/>
        <v>42154.591111111105</v>
      </c>
      <c r="T3444" s="10">
        <f t="shared" si="321"/>
        <v>42124.591111111105</v>
      </c>
    </row>
    <row r="3445" spans="1:20" ht="43" x14ac:dyDescent="0.5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5">
        <f t="shared" si="318"/>
        <v>1.855</v>
      </c>
      <c r="P3445" s="6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11">
        <f t="shared" si="320"/>
        <v>41891.274837962963</v>
      </c>
      <c r="T3445" s="10">
        <f t="shared" si="321"/>
        <v>41861.274837962963</v>
      </c>
    </row>
    <row r="3446" spans="1:20" ht="43" x14ac:dyDescent="0.5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5">
        <f t="shared" si="318"/>
        <v>2.89</v>
      </c>
      <c r="P3446" s="6">
        <f t="shared" si="319"/>
        <v>43.35</v>
      </c>
      <c r="Q3446" t="str">
        <f t="shared" si="322"/>
        <v>theater</v>
      </c>
      <c r="R3446" t="str">
        <f t="shared" si="323"/>
        <v>plays</v>
      </c>
      <c r="S3446" s="11">
        <f t="shared" si="320"/>
        <v>42529.332638888889</v>
      </c>
      <c r="T3446" s="10">
        <f t="shared" si="321"/>
        <v>42521.041504629626</v>
      </c>
    </row>
    <row r="3447" spans="1:20" ht="43" x14ac:dyDescent="0.5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5">
        <f t="shared" si="318"/>
        <v>1</v>
      </c>
      <c r="P3447" s="6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11">
        <f t="shared" si="320"/>
        <v>42300.280509259261</v>
      </c>
      <c r="T3447" s="10">
        <f t="shared" si="321"/>
        <v>42272.280509259261</v>
      </c>
    </row>
    <row r="3448" spans="1:20" ht="43" x14ac:dyDescent="0.5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5">
        <f t="shared" si="318"/>
        <v>1.0820000000000001</v>
      </c>
      <c r="P3448" s="6">
        <f t="shared" si="319"/>
        <v>43.28</v>
      </c>
      <c r="Q3448" t="str">
        <f t="shared" si="322"/>
        <v>theater</v>
      </c>
      <c r="R3448" t="str">
        <f t="shared" si="323"/>
        <v>plays</v>
      </c>
      <c r="S3448" s="11">
        <f t="shared" si="320"/>
        <v>42040.263888888891</v>
      </c>
      <c r="T3448" s="10">
        <f t="shared" si="321"/>
        <v>42016.582465277781</v>
      </c>
    </row>
    <row r="3449" spans="1:20" ht="28.7" x14ac:dyDescent="0.5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5">
        <f t="shared" si="318"/>
        <v>1.0780000000000001</v>
      </c>
      <c r="P3449" s="6">
        <f t="shared" si="319"/>
        <v>77</v>
      </c>
      <c r="Q3449" t="str">
        <f t="shared" si="322"/>
        <v>theater</v>
      </c>
      <c r="R3449" t="str">
        <f t="shared" si="323"/>
        <v>plays</v>
      </c>
      <c r="S3449" s="11">
        <f t="shared" si="320"/>
        <v>42447.597361111111</v>
      </c>
      <c r="T3449" s="10">
        <f t="shared" si="321"/>
        <v>42402.639027777783</v>
      </c>
    </row>
    <row r="3450" spans="1:20" ht="43" x14ac:dyDescent="0.5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11">
        <f t="shared" si="320"/>
        <v>41989.869085648148</v>
      </c>
      <c r="T3450" s="10">
        <f t="shared" si="321"/>
        <v>41959.869085648148</v>
      </c>
    </row>
    <row r="3451" spans="1:20" ht="43" x14ac:dyDescent="0.5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5">
        <f t="shared" si="318"/>
        <v>1.70625</v>
      </c>
      <c r="P3451" s="6">
        <f t="shared" si="319"/>
        <v>68.25</v>
      </c>
      <c r="Q3451" t="str">
        <f t="shared" si="322"/>
        <v>theater</v>
      </c>
      <c r="R3451" t="str">
        <f t="shared" si="323"/>
        <v>plays</v>
      </c>
      <c r="S3451" s="11">
        <f t="shared" si="320"/>
        <v>42559.916666666672</v>
      </c>
      <c r="T3451" s="10">
        <f t="shared" si="321"/>
        <v>42531.802523148144</v>
      </c>
    </row>
    <row r="3452" spans="1:20" ht="43" x14ac:dyDescent="0.5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5">
        <f t="shared" si="318"/>
        <v>1.52</v>
      </c>
      <c r="P3452" s="6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11">
        <f t="shared" si="320"/>
        <v>42096.412858796291</v>
      </c>
      <c r="T3452" s="10">
        <f t="shared" si="321"/>
        <v>42036.454525462963</v>
      </c>
    </row>
    <row r="3453" spans="1:20" ht="43" x14ac:dyDescent="0.5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5">
        <f t="shared" si="318"/>
        <v>1.0123076923076924</v>
      </c>
      <c r="P3453" s="6">
        <f t="shared" si="319"/>
        <v>41.125</v>
      </c>
      <c r="Q3453" t="str">
        <f t="shared" si="322"/>
        <v>theater</v>
      </c>
      <c r="R3453" t="str">
        <f t="shared" si="323"/>
        <v>plays</v>
      </c>
      <c r="S3453" s="11">
        <f t="shared" si="320"/>
        <v>42115.473692129628</v>
      </c>
      <c r="T3453" s="10">
        <f t="shared" si="321"/>
        <v>42088.473692129628</v>
      </c>
    </row>
    <row r="3454" spans="1:20" ht="43" x14ac:dyDescent="0.5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5">
        <f t="shared" si="318"/>
        <v>1.532</v>
      </c>
      <c r="P3454" s="6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11">
        <f t="shared" si="320"/>
        <v>41842.915972222225</v>
      </c>
      <c r="T3454" s="10">
        <f t="shared" si="321"/>
        <v>41820.389189814814</v>
      </c>
    </row>
    <row r="3455" spans="1:20" ht="43" x14ac:dyDescent="0.5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5">
        <f t="shared" si="318"/>
        <v>1.2833333333333334</v>
      </c>
      <c r="P3455" s="6">
        <f t="shared" si="319"/>
        <v>27.5</v>
      </c>
      <c r="Q3455" t="str">
        <f t="shared" si="322"/>
        <v>theater</v>
      </c>
      <c r="R3455" t="str">
        <f t="shared" si="323"/>
        <v>plays</v>
      </c>
      <c r="S3455" s="11">
        <f t="shared" si="320"/>
        <v>42595.72865740741</v>
      </c>
      <c r="T3455" s="10">
        <f t="shared" si="321"/>
        <v>42535.72865740741</v>
      </c>
    </row>
    <row r="3456" spans="1:20" ht="43" x14ac:dyDescent="0.5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11">
        <f t="shared" si="320"/>
        <v>41851.448599537034</v>
      </c>
      <c r="T3456" s="10">
        <f t="shared" si="321"/>
        <v>41821.448599537034</v>
      </c>
    </row>
    <row r="3457" spans="1:20" ht="43" x14ac:dyDescent="0.5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5">
        <f t="shared" si="318"/>
        <v>1.0065</v>
      </c>
      <c r="P3457" s="6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11">
        <f t="shared" si="320"/>
        <v>42656.5003125</v>
      </c>
      <c r="T3457" s="10">
        <f t="shared" si="321"/>
        <v>42626.5003125</v>
      </c>
    </row>
    <row r="3458" spans="1:20" ht="43" x14ac:dyDescent="0.5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5">
        <f t="shared" ref="O3458:O3521" si="324">E3458/D3458</f>
        <v>1.913</v>
      </c>
      <c r="P3458" s="6">
        <f t="shared" ref="P3458:P3521" si="325">E3458/L3458</f>
        <v>358.6875</v>
      </c>
      <c r="Q3458" t="str">
        <f t="shared" si="322"/>
        <v>theater</v>
      </c>
      <c r="R3458" t="str">
        <f t="shared" si="323"/>
        <v>plays</v>
      </c>
      <c r="S3458" s="11">
        <f t="shared" ref="S3458:S3521" si="326">(((I3458/60)/60)/24)+DATE(1970,1,1)+(-6/24)</f>
        <v>41852.040972222225</v>
      </c>
      <c r="T3458" s="10">
        <f t="shared" ref="T3458:T3521" si="327">(((J3458/60)/60)/24)+DATE(1970,1,1)+(-6/24)</f>
        <v>41820.955636574072</v>
      </c>
    </row>
    <row r="3459" spans="1:20" ht="28.7" x14ac:dyDescent="0.5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5">
        <f t="shared" si="324"/>
        <v>1.4019999999999999</v>
      </c>
      <c r="P3459" s="6">
        <f t="shared" si="325"/>
        <v>50.981818181818184</v>
      </c>
      <c r="Q3459" t="str">
        <f t="shared" ref="Q3459:Q3522" si="328">LEFT(N3459,FIND("/",N3459)-1)</f>
        <v>theater</v>
      </c>
      <c r="R3459" t="str">
        <f t="shared" ref="R3459:R3522" si="329">RIGHT(N3459, LEN(N3459)-FIND("/", N3459))</f>
        <v>plays</v>
      </c>
      <c r="S3459" s="11">
        <f t="shared" si="326"/>
        <v>42046.999305555553</v>
      </c>
      <c r="T3459" s="10">
        <f t="shared" si="327"/>
        <v>42016.456678240742</v>
      </c>
    </row>
    <row r="3460" spans="1:20" ht="43" x14ac:dyDescent="0.5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8"/>
        <v>theater</v>
      </c>
      <c r="R3460" t="str">
        <f t="shared" si="329"/>
        <v>plays</v>
      </c>
      <c r="S3460" s="11">
        <f t="shared" si="326"/>
        <v>42037.935416666667</v>
      </c>
      <c r="T3460" s="10">
        <f t="shared" si="327"/>
        <v>42010.952581018515</v>
      </c>
    </row>
    <row r="3461" spans="1:20" ht="43" x14ac:dyDescent="0.5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5">
        <f t="shared" si="324"/>
        <v>1.262</v>
      </c>
      <c r="P3461" s="6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11">
        <f t="shared" si="326"/>
        <v>42510.229861111111</v>
      </c>
      <c r="T3461" s="10">
        <f t="shared" si="327"/>
        <v>42480.229861111111</v>
      </c>
    </row>
    <row r="3462" spans="1:20" ht="43" x14ac:dyDescent="0.5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5">
        <f t="shared" si="324"/>
        <v>1.9</v>
      </c>
      <c r="P3462" s="6">
        <f t="shared" si="325"/>
        <v>50</v>
      </c>
      <c r="Q3462" t="str">
        <f t="shared" si="328"/>
        <v>theater</v>
      </c>
      <c r="R3462" t="str">
        <f t="shared" si="329"/>
        <v>plays</v>
      </c>
      <c r="S3462" s="11">
        <f t="shared" si="326"/>
        <v>41866.277222222219</v>
      </c>
      <c r="T3462" s="10">
        <f t="shared" si="327"/>
        <v>41852.277222222219</v>
      </c>
    </row>
    <row r="3463" spans="1:20" ht="43" x14ac:dyDescent="0.5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5">
        <f t="shared" si="324"/>
        <v>1.39</v>
      </c>
      <c r="P3463" s="6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11">
        <f t="shared" si="326"/>
        <v>42671.875</v>
      </c>
      <c r="T3463" s="10">
        <f t="shared" si="327"/>
        <v>42643.382858796293</v>
      </c>
    </row>
    <row r="3464" spans="1:20" ht="43" x14ac:dyDescent="0.5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5">
        <f t="shared" si="324"/>
        <v>2.02</v>
      </c>
      <c r="P3464" s="6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11">
        <f t="shared" si="326"/>
        <v>42195.5</v>
      </c>
      <c r="T3464" s="10">
        <f t="shared" si="327"/>
        <v>42179.648472222223</v>
      </c>
    </row>
    <row r="3465" spans="1:20" ht="43" x14ac:dyDescent="0.5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11">
        <f t="shared" si="326"/>
        <v>42653.915972222225</v>
      </c>
      <c r="T3465" s="10">
        <f t="shared" si="327"/>
        <v>42612.668807870374</v>
      </c>
    </row>
    <row r="3466" spans="1:20" ht="43" x14ac:dyDescent="0.5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5">
        <f t="shared" si="324"/>
        <v>1.023236</v>
      </c>
      <c r="P3466" s="6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11">
        <f t="shared" si="326"/>
        <v>42604.880057870367</v>
      </c>
      <c r="T3466" s="10">
        <f t="shared" si="327"/>
        <v>42574.880057870367</v>
      </c>
    </row>
    <row r="3467" spans="1:20" ht="43" x14ac:dyDescent="0.5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5">
        <f t="shared" si="324"/>
        <v>1.03</v>
      </c>
      <c r="P3467" s="6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11">
        <f t="shared" si="326"/>
        <v>42225.416666666672</v>
      </c>
      <c r="T3467" s="10">
        <f t="shared" si="327"/>
        <v>42200.375833333332</v>
      </c>
    </row>
    <row r="3468" spans="1:20" ht="28.7" x14ac:dyDescent="0.5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11">
        <f t="shared" si="326"/>
        <v>42479.727430555555</v>
      </c>
      <c r="T3468" s="10">
        <f t="shared" si="327"/>
        <v>42419.769097222219</v>
      </c>
    </row>
    <row r="3469" spans="1:20" x14ac:dyDescent="0.5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5">
        <f t="shared" si="324"/>
        <v>1.01</v>
      </c>
      <c r="P3469" s="6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11">
        <f t="shared" si="326"/>
        <v>42083.380000000005</v>
      </c>
      <c r="T3469" s="10">
        <f t="shared" si="327"/>
        <v>42053.421666666662</v>
      </c>
    </row>
    <row r="3470" spans="1:20" ht="43" x14ac:dyDescent="0.5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5">
        <f t="shared" si="324"/>
        <v>1.2178</v>
      </c>
      <c r="P3470" s="6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11">
        <f t="shared" si="326"/>
        <v>42633.875</v>
      </c>
      <c r="T3470" s="10">
        <f t="shared" si="327"/>
        <v>42605.515381944439</v>
      </c>
    </row>
    <row r="3471" spans="1:20" ht="43" x14ac:dyDescent="0.5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11">
        <f t="shared" si="326"/>
        <v>42488.391724537039</v>
      </c>
      <c r="T3471" s="10">
        <f t="shared" si="327"/>
        <v>42458.391724537039</v>
      </c>
    </row>
    <row r="3472" spans="1:20" ht="28.7" x14ac:dyDescent="0.5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5">
        <f t="shared" si="324"/>
        <v>1.5</v>
      </c>
      <c r="P3472" s="6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11">
        <f t="shared" si="326"/>
        <v>42566.651388888888</v>
      </c>
      <c r="T3472" s="10">
        <f t="shared" si="327"/>
        <v>42528.772013888884</v>
      </c>
    </row>
    <row r="3473" spans="1:20" ht="43" x14ac:dyDescent="0.5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11">
        <f t="shared" si="326"/>
        <v>41882.583333333336</v>
      </c>
      <c r="T3473" s="10">
        <f t="shared" si="327"/>
        <v>41841.570486111108</v>
      </c>
    </row>
    <row r="3474" spans="1:20" ht="43" x14ac:dyDescent="0.5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5">
        <f t="shared" si="324"/>
        <v>1.0205</v>
      </c>
      <c r="P3474" s="6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11">
        <f t="shared" si="326"/>
        <v>41948.999305555553</v>
      </c>
      <c r="T3474" s="10">
        <f t="shared" si="327"/>
        <v>41927.920497685183</v>
      </c>
    </row>
    <row r="3475" spans="1:20" ht="43" x14ac:dyDescent="0.5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5">
        <f t="shared" si="324"/>
        <v>1</v>
      </c>
      <c r="P3475" s="6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11">
        <f t="shared" si="326"/>
        <v>42083.602083333331</v>
      </c>
      <c r="T3475" s="10">
        <f t="shared" si="327"/>
        <v>42062.584444444445</v>
      </c>
    </row>
    <row r="3476" spans="1:20" ht="43" x14ac:dyDescent="0.5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5">
        <f t="shared" si="324"/>
        <v>1.01</v>
      </c>
      <c r="P3476" s="6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11">
        <f t="shared" si="326"/>
        <v>42571.251516203702</v>
      </c>
      <c r="T3476" s="10">
        <f t="shared" si="327"/>
        <v>42541.251516203702</v>
      </c>
    </row>
    <row r="3477" spans="1:20" ht="43" x14ac:dyDescent="0.5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5">
        <f t="shared" si="324"/>
        <v>1.1333333333333333</v>
      </c>
      <c r="P3477" s="6">
        <f t="shared" si="325"/>
        <v>20</v>
      </c>
      <c r="Q3477" t="str">
        <f t="shared" si="328"/>
        <v>theater</v>
      </c>
      <c r="R3477" t="str">
        <f t="shared" si="329"/>
        <v>plays</v>
      </c>
      <c r="S3477" s="11">
        <f t="shared" si="326"/>
        <v>41945.75</v>
      </c>
      <c r="T3477" s="10">
        <f t="shared" si="327"/>
        <v>41918.630833333329</v>
      </c>
    </row>
    <row r="3478" spans="1:20" ht="43" x14ac:dyDescent="0.5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5">
        <f t="shared" si="324"/>
        <v>1.04</v>
      </c>
      <c r="P3478" s="6">
        <f t="shared" si="325"/>
        <v>52</v>
      </c>
      <c r="Q3478" t="str">
        <f t="shared" si="328"/>
        <v>theater</v>
      </c>
      <c r="R3478" t="str">
        <f t="shared" si="329"/>
        <v>plays</v>
      </c>
      <c r="S3478" s="11">
        <f t="shared" si="326"/>
        <v>41938.875</v>
      </c>
      <c r="T3478" s="10">
        <f t="shared" si="327"/>
        <v>41921.029976851853</v>
      </c>
    </row>
    <row r="3479" spans="1:20" ht="43" x14ac:dyDescent="0.5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11">
        <f t="shared" si="326"/>
        <v>42140.875</v>
      </c>
      <c r="T3479" s="10">
        <f t="shared" si="327"/>
        <v>42128.486608796295</v>
      </c>
    </row>
    <row r="3480" spans="1:20" ht="43" x14ac:dyDescent="0.5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11">
        <f t="shared" si="326"/>
        <v>42079.625</v>
      </c>
      <c r="T3480" s="10">
        <f t="shared" si="327"/>
        <v>42053.666921296302</v>
      </c>
    </row>
    <row r="3481" spans="1:20" ht="43" x14ac:dyDescent="0.5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5">
        <f t="shared" si="324"/>
        <v>1.2786666666666666</v>
      </c>
      <c r="P3481" s="6">
        <f t="shared" si="325"/>
        <v>34.25</v>
      </c>
      <c r="Q3481" t="str">
        <f t="shared" si="328"/>
        <v>theater</v>
      </c>
      <c r="R3481" t="str">
        <f t="shared" si="329"/>
        <v>plays</v>
      </c>
      <c r="S3481" s="11">
        <f t="shared" si="326"/>
        <v>41811.605092592588</v>
      </c>
      <c r="T3481" s="10">
        <f t="shared" si="327"/>
        <v>41781.605092592588</v>
      </c>
    </row>
    <row r="3482" spans="1:20" ht="43" x14ac:dyDescent="0.5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11">
        <f t="shared" si="326"/>
        <v>42195.625</v>
      </c>
      <c r="T3482" s="10">
        <f t="shared" si="327"/>
        <v>42171.067442129628</v>
      </c>
    </row>
    <row r="3483" spans="1:20" ht="43" x14ac:dyDescent="0.5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11">
        <f t="shared" si="326"/>
        <v>42005.99754629629</v>
      </c>
      <c r="T3483" s="10">
        <f t="shared" si="327"/>
        <v>41988.99754629629</v>
      </c>
    </row>
    <row r="3484" spans="1:20" ht="43" x14ac:dyDescent="0.5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5">
        <f t="shared" si="324"/>
        <v>1.3833333333333333</v>
      </c>
      <c r="P3484" s="6">
        <f t="shared" si="325"/>
        <v>51.875</v>
      </c>
      <c r="Q3484" t="str">
        <f t="shared" si="328"/>
        <v>theater</v>
      </c>
      <c r="R3484" t="str">
        <f t="shared" si="329"/>
        <v>plays</v>
      </c>
      <c r="S3484" s="11">
        <f t="shared" si="326"/>
        <v>41826.521597222221</v>
      </c>
      <c r="T3484" s="10">
        <f t="shared" si="327"/>
        <v>41796.521597222221</v>
      </c>
    </row>
    <row r="3485" spans="1:20" ht="43" x14ac:dyDescent="0.5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5">
        <f t="shared" si="324"/>
        <v>1.599402985074627</v>
      </c>
      <c r="P3485" s="6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11">
        <f t="shared" si="326"/>
        <v>41823.418761574074</v>
      </c>
      <c r="T3485" s="10">
        <f t="shared" si="327"/>
        <v>41793.418761574074</v>
      </c>
    </row>
    <row r="3486" spans="1:20" ht="43" x14ac:dyDescent="0.5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11">
        <f t="shared" si="326"/>
        <v>42536.510405092587</v>
      </c>
      <c r="T3486" s="10">
        <f t="shared" si="327"/>
        <v>42506.510405092587</v>
      </c>
    </row>
    <row r="3487" spans="1:20" ht="43" x14ac:dyDescent="0.5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11">
        <f t="shared" si="326"/>
        <v>42402.443055555559</v>
      </c>
      <c r="T3487" s="10">
        <f t="shared" si="327"/>
        <v>42372.443055555559</v>
      </c>
    </row>
    <row r="3488" spans="1:20" ht="43" x14ac:dyDescent="0.5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5">
        <f t="shared" si="324"/>
        <v>1.552</v>
      </c>
      <c r="P3488" s="6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11">
        <f t="shared" si="326"/>
        <v>42158.040972222225</v>
      </c>
      <c r="T3488" s="10">
        <f t="shared" si="327"/>
        <v>42126.62501157407</v>
      </c>
    </row>
    <row r="3489" spans="1:20" ht="43" x14ac:dyDescent="0.5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11">
        <f t="shared" si="326"/>
        <v>42179.690416666665</v>
      </c>
      <c r="T3489" s="10">
        <f t="shared" si="327"/>
        <v>42149.690416666665</v>
      </c>
    </row>
    <row r="3490" spans="1:20" ht="43" x14ac:dyDescent="0.5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5">
        <f t="shared" si="324"/>
        <v>1.212</v>
      </c>
      <c r="P3490" s="6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11">
        <f t="shared" si="326"/>
        <v>42111.416666666672</v>
      </c>
      <c r="T3490" s="10">
        <f t="shared" si="327"/>
        <v>42087.518055555556</v>
      </c>
    </row>
    <row r="3491" spans="1:20" ht="43" x14ac:dyDescent="0.5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5">
        <f t="shared" si="324"/>
        <v>1.127</v>
      </c>
      <c r="P3491" s="6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11">
        <f t="shared" si="326"/>
        <v>41783.625</v>
      </c>
      <c r="T3491" s="10">
        <f t="shared" si="327"/>
        <v>41753.385775462964</v>
      </c>
    </row>
    <row r="3492" spans="1:20" ht="43" x14ac:dyDescent="0.5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11">
        <f t="shared" si="326"/>
        <v>42473.552361111113</v>
      </c>
      <c r="T3492" s="10">
        <f t="shared" si="327"/>
        <v>42443.552361111113</v>
      </c>
    </row>
    <row r="3493" spans="1:20" ht="43" x14ac:dyDescent="0.5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1">
        <f t="shared" si="326"/>
        <v>42141.999814814815</v>
      </c>
      <c r="T3493" s="10">
        <f t="shared" si="327"/>
        <v>42120.999814814815</v>
      </c>
    </row>
    <row r="3494" spans="1:20" ht="43" x14ac:dyDescent="0.5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11">
        <f t="shared" si="326"/>
        <v>42302.759224537032</v>
      </c>
      <c r="T3494" s="10">
        <f t="shared" si="327"/>
        <v>42267.759224537032</v>
      </c>
    </row>
    <row r="3495" spans="1:20" ht="43" x14ac:dyDescent="0.5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5">
        <f t="shared" si="324"/>
        <v>1</v>
      </c>
      <c r="P3495" s="6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11">
        <f t="shared" si="326"/>
        <v>41867.96597222222</v>
      </c>
      <c r="T3495" s="10">
        <f t="shared" si="327"/>
        <v>41848.616157407407</v>
      </c>
    </row>
    <row r="3496" spans="1:20" ht="43" x14ac:dyDescent="0.5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5">
        <f t="shared" si="324"/>
        <v>1</v>
      </c>
      <c r="P3496" s="6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11">
        <f t="shared" si="326"/>
        <v>42700</v>
      </c>
      <c r="T3496" s="10">
        <f t="shared" si="327"/>
        <v>42688.964988425927</v>
      </c>
    </row>
    <row r="3497" spans="1:20" ht="43" x14ac:dyDescent="0.5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5">
        <f t="shared" si="324"/>
        <v>1.0686</v>
      </c>
      <c r="P3497" s="6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11">
        <f t="shared" si="326"/>
        <v>41944.470833333333</v>
      </c>
      <c r="T3497" s="10">
        <f t="shared" si="327"/>
        <v>41915.512835648151</v>
      </c>
    </row>
    <row r="3498" spans="1:20" ht="43" x14ac:dyDescent="0.5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5">
        <f t="shared" si="324"/>
        <v>1.244</v>
      </c>
      <c r="P3498" s="6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11">
        <f t="shared" si="326"/>
        <v>42624.596828703703</v>
      </c>
      <c r="T3498" s="10">
        <f t="shared" si="327"/>
        <v>42584.596828703703</v>
      </c>
    </row>
    <row r="3499" spans="1:20" ht="43" x14ac:dyDescent="0.5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11">
        <f t="shared" si="326"/>
        <v>42523.666666666672</v>
      </c>
      <c r="T3499" s="10">
        <f t="shared" si="327"/>
        <v>42511.491944444439</v>
      </c>
    </row>
    <row r="3500" spans="1:20" ht="43" x14ac:dyDescent="0.5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11">
        <f t="shared" si="326"/>
        <v>42518.655555555553</v>
      </c>
      <c r="T3500" s="10">
        <f t="shared" si="327"/>
        <v>42458.90861111111</v>
      </c>
    </row>
    <row r="3501" spans="1:20" ht="43" x14ac:dyDescent="0.5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11">
        <f t="shared" si="326"/>
        <v>42186.040972222225</v>
      </c>
      <c r="T3501" s="10">
        <f t="shared" si="327"/>
        <v>42131.786168981482</v>
      </c>
    </row>
    <row r="3502" spans="1:20" ht="43" x14ac:dyDescent="0.5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5">
        <f t="shared" si="324"/>
        <v>1.0629999999999999</v>
      </c>
      <c r="P3502" s="6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11">
        <f t="shared" si="326"/>
        <v>42435.957638888889</v>
      </c>
      <c r="T3502" s="10">
        <f t="shared" si="327"/>
        <v>42419.66942129629</v>
      </c>
    </row>
    <row r="3503" spans="1:20" ht="43" x14ac:dyDescent="0.5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11">
        <f t="shared" si="326"/>
        <v>42258.513831018514</v>
      </c>
      <c r="T3503" s="10">
        <f t="shared" si="327"/>
        <v>42233.513831018514</v>
      </c>
    </row>
    <row r="3504" spans="1:20" ht="43" x14ac:dyDescent="0.5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5">
        <f t="shared" si="324"/>
        <v>1.054</v>
      </c>
      <c r="P3504" s="6">
        <f t="shared" si="325"/>
        <v>136</v>
      </c>
      <c r="Q3504" t="str">
        <f t="shared" si="328"/>
        <v>theater</v>
      </c>
      <c r="R3504" t="str">
        <f t="shared" si="329"/>
        <v>plays</v>
      </c>
      <c r="S3504" s="11">
        <f t="shared" si="326"/>
        <v>42444.915972222225</v>
      </c>
      <c r="T3504" s="10">
        <f t="shared" si="327"/>
        <v>42430.589398148149</v>
      </c>
    </row>
    <row r="3505" spans="1:20" ht="43" x14ac:dyDescent="0.5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11">
        <f t="shared" si="326"/>
        <v>42575.228333333333</v>
      </c>
      <c r="T3505" s="10">
        <f t="shared" si="327"/>
        <v>42545.228333333333</v>
      </c>
    </row>
    <row r="3506" spans="1:20" ht="43" x14ac:dyDescent="0.5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5">
        <f t="shared" si="324"/>
        <v>1</v>
      </c>
      <c r="P3506" s="6">
        <f t="shared" si="325"/>
        <v>125</v>
      </c>
      <c r="Q3506" t="str">
        <f t="shared" si="328"/>
        <v>theater</v>
      </c>
      <c r="R3506" t="str">
        <f t="shared" si="329"/>
        <v>plays</v>
      </c>
      <c r="S3506" s="11">
        <f t="shared" si="326"/>
        <v>42327.540405092594</v>
      </c>
      <c r="T3506" s="10">
        <f t="shared" si="327"/>
        <v>42297.498738425929</v>
      </c>
    </row>
    <row r="3507" spans="1:20" ht="86" x14ac:dyDescent="0.5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11">
        <f t="shared" si="326"/>
        <v>41771.916666666664</v>
      </c>
      <c r="T3507" s="10">
        <f t="shared" si="327"/>
        <v>41760.685706018521</v>
      </c>
    </row>
    <row r="3508" spans="1:20" ht="43" x14ac:dyDescent="0.5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5">
        <f t="shared" si="324"/>
        <v>1.0149999999999999</v>
      </c>
      <c r="P3508" s="6">
        <f t="shared" si="325"/>
        <v>105</v>
      </c>
      <c r="Q3508" t="str">
        <f t="shared" si="328"/>
        <v>theater</v>
      </c>
      <c r="R3508" t="str">
        <f t="shared" si="329"/>
        <v>plays</v>
      </c>
      <c r="S3508" s="11">
        <f t="shared" si="326"/>
        <v>41874.484259259261</v>
      </c>
      <c r="T3508" s="10">
        <f t="shared" si="327"/>
        <v>41829.484259259261</v>
      </c>
    </row>
    <row r="3509" spans="1:20" ht="43" x14ac:dyDescent="0.5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5">
        <f t="shared" si="324"/>
        <v>1.044</v>
      </c>
      <c r="P3509" s="6">
        <f t="shared" si="325"/>
        <v>145</v>
      </c>
      <c r="Q3509" t="str">
        <f t="shared" si="328"/>
        <v>theater</v>
      </c>
      <c r="R3509" t="str">
        <f t="shared" si="329"/>
        <v>plays</v>
      </c>
      <c r="S3509" s="11">
        <f t="shared" si="326"/>
        <v>42521.67288194444</v>
      </c>
      <c r="T3509" s="10">
        <f t="shared" si="327"/>
        <v>42491.67288194444</v>
      </c>
    </row>
    <row r="3510" spans="1:20" ht="43" x14ac:dyDescent="0.5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5">
        <f t="shared" si="324"/>
        <v>1.8</v>
      </c>
      <c r="P3510" s="6">
        <f t="shared" si="325"/>
        <v>12</v>
      </c>
      <c r="Q3510" t="str">
        <f t="shared" si="328"/>
        <v>theater</v>
      </c>
      <c r="R3510" t="str">
        <f t="shared" si="329"/>
        <v>plays</v>
      </c>
      <c r="S3510" s="11">
        <f t="shared" si="326"/>
        <v>42500.625</v>
      </c>
      <c r="T3510" s="10">
        <f t="shared" si="327"/>
        <v>42477.479780092588</v>
      </c>
    </row>
    <row r="3511" spans="1:20" ht="43" x14ac:dyDescent="0.5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11">
        <f t="shared" si="326"/>
        <v>41963.954861111109</v>
      </c>
      <c r="T3511" s="10">
        <f t="shared" si="327"/>
        <v>41950.609560185185</v>
      </c>
    </row>
    <row r="3512" spans="1:20" ht="43" x14ac:dyDescent="0.5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11">
        <f t="shared" si="326"/>
        <v>41822.37090277778</v>
      </c>
      <c r="T3512" s="10">
        <f t="shared" si="327"/>
        <v>41802.37090277778</v>
      </c>
    </row>
    <row r="3513" spans="1:20" ht="43" x14ac:dyDescent="0.5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5">
        <f t="shared" si="324"/>
        <v>1.012</v>
      </c>
      <c r="P3513" s="6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11">
        <f t="shared" si="326"/>
        <v>41950.520833333336</v>
      </c>
      <c r="T3513" s="10">
        <f t="shared" si="327"/>
        <v>41927.623784722222</v>
      </c>
    </row>
    <row r="3514" spans="1:20" ht="43" x14ac:dyDescent="0.5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5">
        <f t="shared" si="324"/>
        <v>1</v>
      </c>
      <c r="P3514" s="6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11">
        <f t="shared" si="326"/>
        <v>42117.24527777778</v>
      </c>
      <c r="T3514" s="10">
        <f t="shared" si="327"/>
        <v>42057.286944444444</v>
      </c>
    </row>
    <row r="3515" spans="1:20" ht="43" x14ac:dyDescent="0.5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11">
        <f t="shared" si="326"/>
        <v>41793.957638888889</v>
      </c>
      <c r="T3515" s="10">
        <f t="shared" si="327"/>
        <v>41780.846203703702</v>
      </c>
    </row>
    <row r="3516" spans="1:20" ht="43" x14ac:dyDescent="0.5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5">
        <f t="shared" si="324"/>
        <v>1.1000000000000001</v>
      </c>
      <c r="P3516" s="6">
        <f t="shared" si="325"/>
        <v>55</v>
      </c>
      <c r="Q3516" t="str">
        <f t="shared" si="328"/>
        <v>theater</v>
      </c>
      <c r="R3516" t="str">
        <f t="shared" si="329"/>
        <v>plays</v>
      </c>
      <c r="S3516" s="11">
        <f t="shared" si="326"/>
        <v>42036.957638888889</v>
      </c>
      <c r="T3516" s="10">
        <f t="shared" si="327"/>
        <v>42020.596666666665</v>
      </c>
    </row>
    <row r="3517" spans="1:20" ht="43" x14ac:dyDescent="0.5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11">
        <f t="shared" si="326"/>
        <v>42155.522812499999</v>
      </c>
      <c r="T3517" s="10">
        <f t="shared" si="327"/>
        <v>42125.522812499999</v>
      </c>
    </row>
    <row r="3518" spans="1:20" ht="43" x14ac:dyDescent="0.5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5">
        <f t="shared" si="324"/>
        <v>1</v>
      </c>
      <c r="P3518" s="6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11">
        <f t="shared" si="326"/>
        <v>41889.875</v>
      </c>
      <c r="T3518" s="10">
        <f t="shared" si="327"/>
        <v>41855.760069444441</v>
      </c>
    </row>
    <row r="3519" spans="1:20" ht="43" x14ac:dyDescent="0.5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5">
        <f t="shared" si="324"/>
        <v>1</v>
      </c>
      <c r="P3519" s="6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11">
        <f t="shared" si="326"/>
        <v>41824.208333333336</v>
      </c>
      <c r="T3519" s="10">
        <f t="shared" si="327"/>
        <v>41794.567523148151</v>
      </c>
    </row>
    <row r="3520" spans="1:20" ht="43" x14ac:dyDescent="0.5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5">
        <f t="shared" si="324"/>
        <v>1.10046</v>
      </c>
      <c r="P3520" s="6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11">
        <f t="shared" si="326"/>
        <v>41914.347916666666</v>
      </c>
      <c r="T3520" s="10">
        <f t="shared" si="327"/>
        <v>41893.533553240741</v>
      </c>
    </row>
    <row r="3521" spans="1:20" ht="43" x14ac:dyDescent="0.5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11">
        <f t="shared" si="326"/>
        <v>42067.348958333328</v>
      </c>
      <c r="T3521" s="10">
        <f t="shared" si="327"/>
        <v>42037.348958333328</v>
      </c>
    </row>
    <row r="3522" spans="1:20" ht="28.7" x14ac:dyDescent="0.5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5">
        <f t="shared" ref="O3522:O3585" si="330">E3522/D3522</f>
        <v>1.0075000000000001</v>
      </c>
      <c r="P3522" s="6">
        <f t="shared" ref="P3522:P3585" si="331">E3522/L3522</f>
        <v>95.952380952380949</v>
      </c>
      <c r="Q3522" t="str">
        <f t="shared" si="328"/>
        <v>theater</v>
      </c>
      <c r="R3522" t="str">
        <f t="shared" si="329"/>
        <v>plays</v>
      </c>
      <c r="S3522" s="11">
        <f t="shared" ref="S3522:S3585" si="332">(((I3522/60)/60)/24)+DATE(1970,1,1)+(-6/24)</f>
        <v>42253.32430555555</v>
      </c>
      <c r="T3522" s="10">
        <f t="shared" ref="T3522:T3585" si="333">(((J3522/60)/60)/24)+DATE(1970,1,1)+(-6/24)</f>
        <v>42227.574212962965</v>
      </c>
    </row>
    <row r="3523" spans="1:20" ht="43" x14ac:dyDescent="0.5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5">
        <f t="shared" si="330"/>
        <v>1.6942857142857144</v>
      </c>
      <c r="P3523" s="6">
        <f t="shared" si="331"/>
        <v>45.615384615384613</v>
      </c>
      <c r="Q3523" t="str">
        <f t="shared" ref="Q3523:Q3586" si="334">LEFT(N3523,FIND("/",N3523)-1)</f>
        <v>theater</v>
      </c>
      <c r="R3523" t="str">
        <f t="shared" ref="R3523:R3586" si="335">RIGHT(N3523, LEN(N3523)-FIND("/", N3523))</f>
        <v>plays</v>
      </c>
      <c r="S3523" s="11">
        <f t="shared" si="332"/>
        <v>41911.111342592594</v>
      </c>
      <c r="T3523" s="10">
        <f t="shared" si="333"/>
        <v>41881.111342592594</v>
      </c>
    </row>
    <row r="3524" spans="1:20" ht="43" x14ac:dyDescent="0.5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5">
        <f t="shared" si="330"/>
        <v>1</v>
      </c>
      <c r="P3524" s="6">
        <f t="shared" si="331"/>
        <v>41.029411764705884</v>
      </c>
      <c r="Q3524" t="str">
        <f t="shared" si="334"/>
        <v>theater</v>
      </c>
      <c r="R3524" t="str">
        <f t="shared" si="335"/>
        <v>plays</v>
      </c>
      <c r="S3524" s="11">
        <f t="shared" si="332"/>
        <v>42262.170833333337</v>
      </c>
      <c r="T3524" s="10">
        <f t="shared" si="333"/>
        <v>42234.539884259255</v>
      </c>
    </row>
    <row r="3525" spans="1:20" ht="43" x14ac:dyDescent="0.5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11">
        <f t="shared" si="332"/>
        <v>42638.708333333328</v>
      </c>
      <c r="T3525" s="10">
        <f t="shared" si="333"/>
        <v>42581.147546296299</v>
      </c>
    </row>
    <row r="3526" spans="1:20" ht="43" x14ac:dyDescent="0.5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11">
        <f t="shared" si="332"/>
        <v>41894.916666666664</v>
      </c>
      <c r="T3526" s="10">
        <f t="shared" si="333"/>
        <v>41880.51357638889</v>
      </c>
    </row>
    <row r="3527" spans="1:20" ht="43" x14ac:dyDescent="0.5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5">
        <f t="shared" si="330"/>
        <v>1.06</v>
      </c>
      <c r="P3527" s="6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11">
        <f t="shared" si="332"/>
        <v>42225.416666666672</v>
      </c>
      <c r="T3527" s="10">
        <f t="shared" si="333"/>
        <v>42214.4456712963</v>
      </c>
    </row>
    <row r="3528" spans="1:20" ht="43" x14ac:dyDescent="0.5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5">
        <f t="shared" si="330"/>
        <v>1.02</v>
      </c>
      <c r="P3528" s="6">
        <f t="shared" si="331"/>
        <v>99</v>
      </c>
      <c r="Q3528" t="str">
        <f t="shared" si="334"/>
        <v>theater</v>
      </c>
      <c r="R3528" t="str">
        <f t="shared" si="335"/>
        <v>plays</v>
      </c>
      <c r="S3528" s="11">
        <f t="shared" si="332"/>
        <v>42487.999305555553</v>
      </c>
      <c r="T3528" s="10">
        <f t="shared" si="333"/>
        <v>42460.085312499999</v>
      </c>
    </row>
    <row r="3529" spans="1:20" ht="43" x14ac:dyDescent="0.5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11">
        <f t="shared" si="332"/>
        <v>42195.915972222225</v>
      </c>
      <c r="T3529" s="10">
        <f t="shared" si="333"/>
        <v>42166.773206018523</v>
      </c>
    </row>
    <row r="3530" spans="1:20" ht="43" x14ac:dyDescent="0.5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11">
        <f t="shared" si="332"/>
        <v>42753.25136574074</v>
      </c>
      <c r="T3530" s="10">
        <f t="shared" si="333"/>
        <v>42733.25136574074</v>
      </c>
    </row>
    <row r="3531" spans="1:20" ht="43" x14ac:dyDescent="0.5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5">
        <f t="shared" si="330"/>
        <v>1.32</v>
      </c>
      <c r="P3531" s="6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11">
        <f t="shared" si="332"/>
        <v>42197.791666666672</v>
      </c>
      <c r="T3531" s="10">
        <f t="shared" si="333"/>
        <v>42177.511782407411</v>
      </c>
    </row>
    <row r="3532" spans="1:20" ht="43" x14ac:dyDescent="0.5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5">
        <f t="shared" si="330"/>
        <v>1</v>
      </c>
      <c r="P3532" s="6">
        <f t="shared" si="331"/>
        <v>125</v>
      </c>
      <c r="Q3532" t="str">
        <f t="shared" si="334"/>
        <v>theater</v>
      </c>
      <c r="R3532" t="str">
        <f t="shared" si="335"/>
        <v>plays</v>
      </c>
      <c r="S3532" s="11">
        <f t="shared" si="332"/>
        <v>42470.583333333328</v>
      </c>
      <c r="T3532" s="10">
        <f t="shared" si="333"/>
        <v>42442.373344907406</v>
      </c>
    </row>
    <row r="3533" spans="1:20" x14ac:dyDescent="0.5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5">
        <f t="shared" si="330"/>
        <v>1.28</v>
      </c>
      <c r="P3533" s="6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11">
        <f t="shared" si="332"/>
        <v>42551.404328703706</v>
      </c>
      <c r="T3533" s="10">
        <f t="shared" si="333"/>
        <v>42521.404328703706</v>
      </c>
    </row>
    <row r="3534" spans="1:20" ht="57.35" x14ac:dyDescent="0.5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11">
        <f t="shared" si="332"/>
        <v>41899.915972222225</v>
      </c>
      <c r="T3534" s="10">
        <f t="shared" si="333"/>
        <v>41884.349849537037</v>
      </c>
    </row>
    <row r="3535" spans="1:20" ht="57.35" x14ac:dyDescent="0.5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5">
        <f t="shared" si="330"/>
        <v>1.262</v>
      </c>
      <c r="P3535" s="6">
        <f t="shared" si="331"/>
        <v>78.875</v>
      </c>
      <c r="Q3535" t="str">
        <f t="shared" si="334"/>
        <v>theater</v>
      </c>
      <c r="R3535" t="str">
        <f t="shared" si="335"/>
        <v>plays</v>
      </c>
      <c r="S3535" s="11">
        <f t="shared" si="332"/>
        <v>42319.552858796291</v>
      </c>
      <c r="T3535" s="10">
        <f t="shared" si="333"/>
        <v>42289.511192129634</v>
      </c>
    </row>
    <row r="3536" spans="1:20" ht="28.7" x14ac:dyDescent="0.5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11">
        <f t="shared" si="332"/>
        <v>42278.3752662037</v>
      </c>
      <c r="T3536" s="10">
        <f t="shared" si="333"/>
        <v>42243.3752662037</v>
      </c>
    </row>
    <row r="3537" spans="1:20" ht="43" x14ac:dyDescent="0.5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11">
        <f t="shared" si="332"/>
        <v>42279.5</v>
      </c>
      <c r="T3537" s="10">
        <f t="shared" si="333"/>
        <v>42248.390162037031</v>
      </c>
    </row>
    <row r="3538" spans="1:20" ht="43" x14ac:dyDescent="0.5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11">
        <f t="shared" si="332"/>
        <v>42358.249305555553</v>
      </c>
      <c r="T3538" s="10">
        <f t="shared" si="333"/>
        <v>42328.477141203708</v>
      </c>
    </row>
    <row r="3539" spans="1:20" ht="43" x14ac:dyDescent="0.5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5">
        <f t="shared" si="330"/>
        <v>1.8044444444444445</v>
      </c>
      <c r="P3539" s="6">
        <f t="shared" si="331"/>
        <v>43.5</v>
      </c>
      <c r="Q3539" t="str">
        <f t="shared" si="334"/>
        <v>theater</v>
      </c>
      <c r="R3539" t="str">
        <f t="shared" si="335"/>
        <v>plays</v>
      </c>
      <c r="S3539" s="11">
        <f t="shared" si="332"/>
        <v>41960.082638888889</v>
      </c>
      <c r="T3539" s="10">
        <f t="shared" si="333"/>
        <v>41923.104351851849</v>
      </c>
    </row>
    <row r="3540" spans="1:20" ht="43" x14ac:dyDescent="0.5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5">
        <f t="shared" si="330"/>
        <v>1.2845</v>
      </c>
      <c r="P3540" s="6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11">
        <f t="shared" si="332"/>
        <v>42599.170601851853</v>
      </c>
      <c r="T3540" s="10">
        <f t="shared" si="333"/>
        <v>42571.170601851853</v>
      </c>
    </row>
    <row r="3541" spans="1:20" ht="43" x14ac:dyDescent="0.5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11">
        <f t="shared" si="332"/>
        <v>42621.506041666667</v>
      </c>
      <c r="T3541" s="10">
        <f t="shared" si="333"/>
        <v>42600.506041666667</v>
      </c>
    </row>
    <row r="3542" spans="1:20" ht="57.35" x14ac:dyDescent="0.5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5">
        <f t="shared" si="330"/>
        <v>1.23</v>
      </c>
      <c r="P3542" s="6">
        <f t="shared" si="331"/>
        <v>46.125</v>
      </c>
      <c r="Q3542" t="str">
        <f t="shared" si="334"/>
        <v>theater</v>
      </c>
      <c r="R3542" t="str">
        <f t="shared" si="335"/>
        <v>plays</v>
      </c>
      <c r="S3542" s="11">
        <f t="shared" si="332"/>
        <v>42546.753368055557</v>
      </c>
      <c r="T3542" s="10">
        <f t="shared" si="333"/>
        <v>42516.753368055557</v>
      </c>
    </row>
    <row r="3543" spans="1:20" ht="43" x14ac:dyDescent="0.5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5">
        <f t="shared" si="330"/>
        <v>1.05</v>
      </c>
      <c r="P3543" s="6">
        <f t="shared" si="331"/>
        <v>39.375</v>
      </c>
      <c r="Q3543" t="str">
        <f t="shared" si="334"/>
        <v>theater</v>
      </c>
      <c r="R3543" t="str">
        <f t="shared" si="335"/>
        <v>plays</v>
      </c>
      <c r="S3543" s="11">
        <f t="shared" si="332"/>
        <v>42247.480034722219</v>
      </c>
      <c r="T3543" s="10">
        <f t="shared" si="333"/>
        <v>42222.480034722219</v>
      </c>
    </row>
    <row r="3544" spans="1:20" ht="43" x14ac:dyDescent="0.5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11">
        <f t="shared" si="332"/>
        <v>41889.349791666667</v>
      </c>
      <c r="T3544" s="10">
        <f t="shared" si="333"/>
        <v>41829.349791666667</v>
      </c>
    </row>
    <row r="3545" spans="1:20" ht="43" x14ac:dyDescent="0.5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11">
        <f t="shared" si="332"/>
        <v>42180.505312499998</v>
      </c>
      <c r="T3545" s="10">
        <f t="shared" si="333"/>
        <v>42150.505312499998</v>
      </c>
    </row>
    <row r="3546" spans="1:20" ht="28.7" x14ac:dyDescent="0.5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5">
        <f t="shared" si="330"/>
        <v>1</v>
      </c>
      <c r="P3546" s="6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11">
        <f t="shared" si="332"/>
        <v>42070.581678240742</v>
      </c>
      <c r="T3546" s="10">
        <f t="shared" si="333"/>
        <v>42040.581678240742</v>
      </c>
    </row>
    <row r="3547" spans="1:20" ht="43" x14ac:dyDescent="0.5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5">
        <f t="shared" si="330"/>
        <v>1.004</v>
      </c>
      <c r="P3547" s="6">
        <f t="shared" si="331"/>
        <v>31.375</v>
      </c>
      <c r="Q3547" t="str">
        <f t="shared" si="334"/>
        <v>theater</v>
      </c>
      <c r="R3547" t="str">
        <f t="shared" si="335"/>
        <v>plays</v>
      </c>
      <c r="S3547" s="11">
        <f t="shared" si="332"/>
        <v>42105.557395833333</v>
      </c>
      <c r="T3547" s="10">
        <f t="shared" si="333"/>
        <v>42075.557395833333</v>
      </c>
    </row>
    <row r="3548" spans="1:20" ht="43" x14ac:dyDescent="0.5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11">
        <f t="shared" si="332"/>
        <v>42094.915972222225</v>
      </c>
      <c r="T3548" s="10">
        <f t="shared" si="333"/>
        <v>42073.410694444443</v>
      </c>
    </row>
    <row r="3549" spans="1:20" ht="43" x14ac:dyDescent="0.5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11">
        <f t="shared" si="332"/>
        <v>42503.915972222225</v>
      </c>
      <c r="T3549" s="10">
        <f t="shared" si="333"/>
        <v>42479.828715277778</v>
      </c>
    </row>
    <row r="3550" spans="1:20" ht="43" x14ac:dyDescent="0.5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5">
        <f t="shared" si="330"/>
        <v>1.019047619047619</v>
      </c>
      <c r="P3550" s="6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11">
        <f t="shared" si="332"/>
        <v>42433.791666666672</v>
      </c>
      <c r="T3550" s="10">
        <f t="shared" si="333"/>
        <v>42411.692291666666</v>
      </c>
    </row>
    <row r="3551" spans="1:20" ht="43" x14ac:dyDescent="0.5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5">
        <f t="shared" si="330"/>
        <v>1.02</v>
      </c>
      <c r="P3551" s="6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11">
        <f t="shared" si="332"/>
        <v>42251.144363425927</v>
      </c>
      <c r="T3551" s="10">
        <f t="shared" si="333"/>
        <v>42223.144363425927</v>
      </c>
    </row>
    <row r="3552" spans="1:20" ht="43" x14ac:dyDescent="0.5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5">
        <f t="shared" si="330"/>
        <v>1.048</v>
      </c>
      <c r="P3552" s="6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11">
        <f t="shared" si="332"/>
        <v>42492.643495370372</v>
      </c>
      <c r="T3552" s="10">
        <f t="shared" si="333"/>
        <v>42462.643495370372</v>
      </c>
    </row>
    <row r="3553" spans="1:20" ht="43" x14ac:dyDescent="0.5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5">
        <f t="shared" si="330"/>
        <v>1.0183333333333333</v>
      </c>
      <c r="P3553" s="6">
        <f t="shared" si="331"/>
        <v>61.1</v>
      </c>
      <c r="Q3553" t="str">
        <f t="shared" si="334"/>
        <v>theater</v>
      </c>
      <c r="R3553" t="str">
        <f t="shared" si="335"/>
        <v>plays</v>
      </c>
      <c r="S3553" s="11">
        <f t="shared" si="332"/>
        <v>41781.671527777777</v>
      </c>
      <c r="T3553" s="10">
        <f t="shared" si="333"/>
        <v>41753.265856481477</v>
      </c>
    </row>
    <row r="3554" spans="1:20" ht="43" x14ac:dyDescent="0.5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5">
        <f t="shared" si="330"/>
        <v>1</v>
      </c>
      <c r="P3554" s="6">
        <f t="shared" si="331"/>
        <v>38.65</v>
      </c>
      <c r="Q3554" t="str">
        <f t="shared" si="334"/>
        <v>theater</v>
      </c>
      <c r="R3554" t="str">
        <f t="shared" si="335"/>
        <v>plays</v>
      </c>
      <c r="S3554" s="11">
        <f t="shared" si="332"/>
        <v>41818.337083333332</v>
      </c>
      <c r="T3554" s="10">
        <f t="shared" si="333"/>
        <v>41788.337083333332</v>
      </c>
    </row>
    <row r="3555" spans="1:20" ht="43" x14ac:dyDescent="0.5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5">
        <f t="shared" si="330"/>
        <v>1.0627272727272727</v>
      </c>
      <c r="P3555" s="6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11">
        <f t="shared" si="332"/>
        <v>42227.75</v>
      </c>
      <c r="T3555" s="10">
        <f t="shared" si="333"/>
        <v>42195.778703703705</v>
      </c>
    </row>
    <row r="3556" spans="1:20" ht="43" x14ac:dyDescent="0.5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11">
        <f t="shared" si="332"/>
        <v>42046.458333333328</v>
      </c>
      <c r="T3556" s="10">
        <f t="shared" si="333"/>
        <v>42015.800451388888</v>
      </c>
    </row>
    <row r="3557" spans="1:20" ht="43" x14ac:dyDescent="0.5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5">
        <f t="shared" si="330"/>
        <v>1</v>
      </c>
      <c r="P3557" s="6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11">
        <f t="shared" si="332"/>
        <v>42691.233726851846</v>
      </c>
      <c r="T3557" s="10">
        <f t="shared" si="333"/>
        <v>42661.192060185189</v>
      </c>
    </row>
    <row r="3558" spans="1:20" ht="43" x14ac:dyDescent="0.5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5">
        <f t="shared" si="330"/>
        <v>1.0045454545454546</v>
      </c>
      <c r="P3558" s="6">
        <f t="shared" si="331"/>
        <v>110.5</v>
      </c>
      <c r="Q3558" t="str">
        <f t="shared" si="334"/>
        <v>theater</v>
      </c>
      <c r="R3558" t="str">
        <f t="shared" si="335"/>
        <v>plays</v>
      </c>
      <c r="S3558" s="11">
        <f t="shared" si="332"/>
        <v>41868.399583333332</v>
      </c>
      <c r="T3558" s="10">
        <f t="shared" si="333"/>
        <v>41808.399583333332</v>
      </c>
    </row>
    <row r="3559" spans="1:20" ht="43" x14ac:dyDescent="0.5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11">
        <f t="shared" si="332"/>
        <v>41764.026747685188</v>
      </c>
      <c r="T3559" s="10">
        <f t="shared" si="333"/>
        <v>41730.026747685188</v>
      </c>
    </row>
    <row r="3560" spans="1:20" ht="43" x14ac:dyDescent="0.5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5">
        <f t="shared" si="330"/>
        <v>1.44</v>
      </c>
      <c r="P3560" s="6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11">
        <f t="shared" si="332"/>
        <v>42181.625</v>
      </c>
      <c r="T3560" s="10">
        <f t="shared" si="333"/>
        <v>42139.566840277781</v>
      </c>
    </row>
    <row r="3561" spans="1:20" ht="43" x14ac:dyDescent="0.5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5">
        <f t="shared" si="330"/>
        <v>1.0349999999999999</v>
      </c>
      <c r="P3561" s="6">
        <f t="shared" si="331"/>
        <v>43.125</v>
      </c>
      <c r="Q3561" t="str">
        <f t="shared" si="334"/>
        <v>theater</v>
      </c>
      <c r="R3561" t="str">
        <f t="shared" si="335"/>
        <v>plays</v>
      </c>
      <c r="S3561" s="11">
        <f t="shared" si="332"/>
        <v>42216.123611111107</v>
      </c>
      <c r="T3561" s="10">
        <f t="shared" si="333"/>
        <v>42193.846157407403</v>
      </c>
    </row>
    <row r="3562" spans="1:20" ht="43" x14ac:dyDescent="0.5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11">
        <f t="shared" si="332"/>
        <v>42150.864583333328</v>
      </c>
      <c r="T3562" s="10">
        <f t="shared" si="333"/>
        <v>42115.639652777783</v>
      </c>
    </row>
    <row r="3563" spans="1:20" ht="100.35" x14ac:dyDescent="0.5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5">
        <f t="shared" si="330"/>
        <v>1.024</v>
      </c>
      <c r="P3563" s="6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11">
        <f t="shared" si="332"/>
        <v>42221.524999999994</v>
      </c>
      <c r="T3563" s="10">
        <f t="shared" si="333"/>
        <v>42203.430300925931</v>
      </c>
    </row>
    <row r="3564" spans="1:20" ht="43" x14ac:dyDescent="0.5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11">
        <f t="shared" si="332"/>
        <v>42442.666666666672</v>
      </c>
      <c r="T3564" s="10">
        <f t="shared" si="333"/>
        <v>42433.511886574073</v>
      </c>
    </row>
    <row r="3565" spans="1:20" ht="43" x14ac:dyDescent="0.5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11">
        <f t="shared" si="332"/>
        <v>42583.541666666672</v>
      </c>
      <c r="T3565" s="10">
        <f t="shared" si="333"/>
        <v>42555.421944444446</v>
      </c>
    </row>
    <row r="3566" spans="1:20" ht="28.7" x14ac:dyDescent="0.5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11">
        <f t="shared" si="332"/>
        <v>42282.416666666672</v>
      </c>
      <c r="T3566" s="10">
        <f t="shared" si="333"/>
        <v>42236.373252314821</v>
      </c>
    </row>
    <row r="3567" spans="1:20" ht="43" x14ac:dyDescent="0.5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11">
        <f t="shared" si="332"/>
        <v>42004.493148148147</v>
      </c>
      <c r="T3567" s="10">
        <f t="shared" si="333"/>
        <v>41974.493148148147</v>
      </c>
    </row>
    <row r="3568" spans="1:20" ht="43" x14ac:dyDescent="0.5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11">
        <f t="shared" si="332"/>
        <v>42027.257905092592</v>
      </c>
      <c r="T3568" s="10">
        <f t="shared" si="333"/>
        <v>41997.257905092592</v>
      </c>
    </row>
    <row r="3569" spans="1:20" ht="43" x14ac:dyDescent="0.5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11">
        <f t="shared" si="332"/>
        <v>42165.560694444444</v>
      </c>
      <c r="T3569" s="10">
        <f t="shared" si="333"/>
        <v>42135.560694444444</v>
      </c>
    </row>
    <row r="3570" spans="1:20" ht="43" x14ac:dyDescent="0.5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11">
        <f t="shared" si="332"/>
        <v>41899.490671296298</v>
      </c>
      <c r="T3570" s="10">
        <f t="shared" si="333"/>
        <v>41869.490671296298</v>
      </c>
    </row>
    <row r="3571" spans="1:20" ht="43" x14ac:dyDescent="0.5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11">
        <f t="shared" si="332"/>
        <v>42012.438611111109</v>
      </c>
      <c r="T3571" s="10">
        <f t="shared" si="333"/>
        <v>41982.438611111109</v>
      </c>
    </row>
    <row r="3572" spans="1:20" ht="43" x14ac:dyDescent="0.5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5">
        <f t="shared" si="330"/>
        <v>1.1435</v>
      </c>
      <c r="P3572" s="6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11">
        <f t="shared" si="332"/>
        <v>42004.041666666672</v>
      </c>
      <c r="T3572" s="10">
        <f t="shared" si="333"/>
        <v>41976.081979166673</v>
      </c>
    </row>
    <row r="3573" spans="1:20" ht="43" x14ac:dyDescent="0.5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1">
        <f t="shared" si="332"/>
        <v>41942.608946759261</v>
      </c>
      <c r="T3573" s="10">
        <f t="shared" si="333"/>
        <v>41912.608946759261</v>
      </c>
    </row>
    <row r="3574" spans="1:20" ht="28.7" x14ac:dyDescent="0.5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5">
        <f t="shared" si="330"/>
        <v>1</v>
      </c>
      <c r="P3574" s="6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11">
        <f t="shared" si="332"/>
        <v>42176.320393518516</v>
      </c>
      <c r="T3574" s="10">
        <f t="shared" si="333"/>
        <v>42146.320393518516</v>
      </c>
    </row>
    <row r="3575" spans="1:20" ht="28.7" x14ac:dyDescent="0.5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5">
        <f t="shared" si="330"/>
        <v>1.028</v>
      </c>
      <c r="P3575" s="6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11">
        <f t="shared" si="332"/>
        <v>41951.167199074072</v>
      </c>
      <c r="T3575" s="10">
        <f t="shared" si="333"/>
        <v>41921.125532407408</v>
      </c>
    </row>
    <row r="3576" spans="1:20" ht="43" x14ac:dyDescent="0.5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11">
        <f t="shared" si="332"/>
        <v>41956.734351851846</v>
      </c>
      <c r="T3576" s="10">
        <f t="shared" si="333"/>
        <v>41926.692685185182</v>
      </c>
    </row>
    <row r="3577" spans="1:20" ht="43" x14ac:dyDescent="0.5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11">
        <f t="shared" si="332"/>
        <v>42592.915972222225</v>
      </c>
      <c r="T3577" s="10">
        <f t="shared" si="333"/>
        <v>42561.533877314811</v>
      </c>
    </row>
    <row r="3578" spans="1:20" ht="43" x14ac:dyDescent="0.5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5">
        <f t="shared" si="330"/>
        <v>1</v>
      </c>
      <c r="P3578" s="6">
        <f t="shared" si="331"/>
        <v>20</v>
      </c>
      <c r="Q3578" t="str">
        <f t="shared" si="334"/>
        <v>theater</v>
      </c>
      <c r="R3578" t="str">
        <f t="shared" si="335"/>
        <v>plays</v>
      </c>
      <c r="S3578" s="11">
        <f t="shared" si="332"/>
        <v>42709.340902777782</v>
      </c>
      <c r="T3578" s="10">
        <f t="shared" si="333"/>
        <v>42649.29923611111</v>
      </c>
    </row>
    <row r="3579" spans="1:20" ht="43" x14ac:dyDescent="0.5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5">
        <f t="shared" si="330"/>
        <v>1.3</v>
      </c>
      <c r="P3579" s="6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11">
        <f t="shared" si="332"/>
        <v>42120.01944444445</v>
      </c>
      <c r="T3579" s="10">
        <f t="shared" si="333"/>
        <v>42093.536840277782</v>
      </c>
    </row>
    <row r="3580" spans="1:20" ht="43" x14ac:dyDescent="0.5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11">
        <f t="shared" si="332"/>
        <v>42490.483530092592</v>
      </c>
      <c r="T3580" s="10">
        <f t="shared" si="333"/>
        <v>42460.483530092592</v>
      </c>
    </row>
    <row r="3581" spans="1:20" ht="43" x14ac:dyDescent="0.5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5">
        <f t="shared" si="330"/>
        <v>1</v>
      </c>
      <c r="P3581" s="6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11">
        <f t="shared" si="332"/>
        <v>42460.470555555556</v>
      </c>
      <c r="T3581" s="10">
        <f t="shared" si="333"/>
        <v>42430.512222222227</v>
      </c>
    </row>
    <row r="3582" spans="1:20" ht="43" x14ac:dyDescent="0.5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11">
        <f t="shared" si="332"/>
        <v>42063.957638888889</v>
      </c>
      <c r="T3582" s="10">
        <f t="shared" si="333"/>
        <v>42025.926180555558</v>
      </c>
    </row>
    <row r="3583" spans="1:20" ht="43" x14ac:dyDescent="0.5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5">
        <f t="shared" si="330"/>
        <v>1</v>
      </c>
      <c r="P3583" s="6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11">
        <f t="shared" si="332"/>
        <v>41850.221180555556</v>
      </c>
      <c r="T3583" s="10">
        <f t="shared" si="333"/>
        <v>41836.221180555556</v>
      </c>
    </row>
    <row r="3584" spans="1:20" ht="43" x14ac:dyDescent="0.5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5">
        <f t="shared" si="330"/>
        <v>2.87</v>
      </c>
      <c r="P3584" s="6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11">
        <f t="shared" si="332"/>
        <v>42464.845856481479</v>
      </c>
      <c r="T3584" s="10">
        <f t="shared" si="333"/>
        <v>42450.845856481479</v>
      </c>
    </row>
    <row r="3585" spans="1:20" ht="43" x14ac:dyDescent="0.5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5">
        <f t="shared" si="330"/>
        <v>1.085</v>
      </c>
      <c r="P3585" s="6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11">
        <f t="shared" si="332"/>
        <v>42478.134317129632</v>
      </c>
      <c r="T3585" s="10">
        <f t="shared" si="333"/>
        <v>42418.175983796296</v>
      </c>
    </row>
    <row r="3586" spans="1:20" ht="86" x14ac:dyDescent="0.5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5">
        <f t="shared" ref="O3586:O3649" si="336">E3586/D3586</f>
        <v>1.155</v>
      </c>
      <c r="P3586" s="6">
        <f t="shared" ref="P3586:P3649" si="337">E3586/L3586</f>
        <v>30.9375</v>
      </c>
      <c r="Q3586" t="str">
        <f t="shared" si="334"/>
        <v>theater</v>
      </c>
      <c r="R3586" t="str">
        <f t="shared" si="335"/>
        <v>plays</v>
      </c>
      <c r="S3586" s="11">
        <f t="shared" ref="S3586:S3649" si="338">(((I3586/60)/60)/24)+DATE(1970,1,1)+(-6/24)</f>
        <v>42198.066481481481</v>
      </c>
      <c r="T3586" s="10">
        <f t="shared" ref="T3586:T3649" si="339">(((J3586/60)/60)/24)+DATE(1970,1,1)+(-6/24)</f>
        <v>42168.066481481481</v>
      </c>
    </row>
    <row r="3587" spans="1:20" ht="43" x14ac:dyDescent="0.5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5">
        <f t="shared" si="336"/>
        <v>1.1911764705882353</v>
      </c>
      <c r="P3587" s="6">
        <f t="shared" si="337"/>
        <v>176.08695652173913</v>
      </c>
      <c r="Q3587" t="str">
        <f t="shared" ref="Q3587:Q3650" si="340">LEFT(N3587,FIND("/",N3587)-1)</f>
        <v>theater</v>
      </c>
      <c r="R3587" t="str">
        <f t="shared" ref="R3587:R3650" si="341">RIGHT(N3587, LEN(N3587)-FIND("/", N3587))</f>
        <v>plays</v>
      </c>
      <c r="S3587" s="11">
        <f t="shared" si="338"/>
        <v>41994.466319444444</v>
      </c>
      <c r="T3587" s="10">
        <f t="shared" si="339"/>
        <v>41964.466319444444</v>
      </c>
    </row>
    <row r="3588" spans="1:20" x14ac:dyDescent="0.5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5">
        <f t="shared" si="336"/>
        <v>1.0942666666666667</v>
      </c>
      <c r="P3588" s="6">
        <f t="shared" si="337"/>
        <v>151.9814814814815</v>
      </c>
      <c r="Q3588" t="str">
        <f t="shared" si="340"/>
        <v>theater</v>
      </c>
      <c r="R3588" t="str">
        <f t="shared" si="341"/>
        <v>plays</v>
      </c>
      <c r="S3588" s="11">
        <f t="shared" si="338"/>
        <v>42636.447569444441</v>
      </c>
      <c r="T3588" s="10">
        <f t="shared" si="339"/>
        <v>42576.447569444441</v>
      </c>
    </row>
    <row r="3589" spans="1:20" ht="43" x14ac:dyDescent="0.5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5">
        <f t="shared" si="336"/>
        <v>1.266</v>
      </c>
      <c r="P3589" s="6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11">
        <f t="shared" si="338"/>
        <v>42548.541666666672</v>
      </c>
      <c r="T3589" s="10">
        <f t="shared" si="339"/>
        <v>42503.289976851855</v>
      </c>
    </row>
    <row r="3590" spans="1:20" ht="43" x14ac:dyDescent="0.5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5">
        <f t="shared" si="336"/>
        <v>1.0049999999999999</v>
      </c>
      <c r="P3590" s="6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11">
        <f t="shared" si="338"/>
        <v>42123.708333333328</v>
      </c>
      <c r="T3590" s="10">
        <f t="shared" si="339"/>
        <v>42101.578819444447</v>
      </c>
    </row>
    <row r="3591" spans="1:20" ht="43" x14ac:dyDescent="0.5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5">
        <f t="shared" si="336"/>
        <v>1.2749999999999999</v>
      </c>
      <c r="P3591" s="6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11">
        <f t="shared" si="338"/>
        <v>42150.397534722222</v>
      </c>
      <c r="T3591" s="10">
        <f t="shared" si="339"/>
        <v>42125.397534722222</v>
      </c>
    </row>
    <row r="3592" spans="1:20" ht="43" x14ac:dyDescent="0.5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5">
        <f t="shared" si="336"/>
        <v>1.0005999999999999</v>
      </c>
      <c r="P3592" s="6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11">
        <f t="shared" si="338"/>
        <v>41932.083726851852</v>
      </c>
      <c r="T3592" s="10">
        <f t="shared" si="339"/>
        <v>41902.083726851852</v>
      </c>
    </row>
    <row r="3593" spans="1:20" ht="43" x14ac:dyDescent="0.5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5">
        <f t="shared" si="336"/>
        <v>1.75</v>
      </c>
      <c r="P3593" s="6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11">
        <f t="shared" si="338"/>
        <v>42027.957638888889</v>
      </c>
      <c r="T3593" s="10">
        <f t="shared" si="339"/>
        <v>42003.698425925926</v>
      </c>
    </row>
    <row r="3594" spans="1:20" ht="43" x14ac:dyDescent="0.5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5">
        <f t="shared" si="336"/>
        <v>1.2725</v>
      </c>
      <c r="P3594" s="6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11">
        <f t="shared" si="338"/>
        <v>42045.957638888889</v>
      </c>
      <c r="T3594" s="10">
        <f t="shared" si="339"/>
        <v>41988.579942129625</v>
      </c>
    </row>
    <row r="3595" spans="1:20" ht="43" x14ac:dyDescent="0.5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5">
        <f t="shared" si="336"/>
        <v>1.1063333333333334</v>
      </c>
      <c r="P3595" s="6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11">
        <f t="shared" si="338"/>
        <v>42009.601388888885</v>
      </c>
      <c r="T3595" s="10">
        <f t="shared" si="339"/>
        <v>41974.648599537039</v>
      </c>
    </row>
    <row r="3596" spans="1:20" ht="43" x14ac:dyDescent="0.5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5">
        <f t="shared" si="336"/>
        <v>1.2593749999999999</v>
      </c>
      <c r="P3596" s="6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11">
        <f t="shared" si="338"/>
        <v>42616.816921296297</v>
      </c>
      <c r="T3596" s="10">
        <f t="shared" si="339"/>
        <v>42591.816921296297</v>
      </c>
    </row>
    <row r="3597" spans="1:20" ht="28.7" x14ac:dyDescent="0.5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5">
        <f t="shared" si="336"/>
        <v>1.1850000000000001</v>
      </c>
      <c r="P3597" s="6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11">
        <f t="shared" si="338"/>
        <v>42076.040972222225</v>
      </c>
      <c r="T3597" s="10">
        <f t="shared" si="339"/>
        <v>42049.758368055554</v>
      </c>
    </row>
    <row r="3598" spans="1:20" ht="43" x14ac:dyDescent="0.5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5">
        <f t="shared" si="336"/>
        <v>1.0772727272727274</v>
      </c>
      <c r="P3598" s="6">
        <f t="shared" si="337"/>
        <v>79</v>
      </c>
      <c r="Q3598" t="str">
        <f t="shared" si="340"/>
        <v>theater</v>
      </c>
      <c r="R3598" t="str">
        <f t="shared" si="341"/>
        <v>plays</v>
      </c>
      <c r="S3598" s="11">
        <f t="shared" si="338"/>
        <v>41877.465069444443</v>
      </c>
      <c r="T3598" s="10">
        <f t="shared" si="339"/>
        <v>41856.465069444443</v>
      </c>
    </row>
    <row r="3599" spans="1:20" ht="28.7" x14ac:dyDescent="0.5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5">
        <f t="shared" si="336"/>
        <v>1.026</v>
      </c>
      <c r="P3599" s="6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11">
        <f t="shared" si="338"/>
        <v>42431.999305555553</v>
      </c>
      <c r="T3599" s="10">
        <f t="shared" si="339"/>
        <v>42417.335532407407</v>
      </c>
    </row>
    <row r="3600" spans="1:20" ht="43" x14ac:dyDescent="0.5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5">
        <f t="shared" si="336"/>
        <v>1.101</v>
      </c>
      <c r="P3600" s="6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11">
        <f t="shared" si="338"/>
        <v>41884.957638888889</v>
      </c>
      <c r="T3600" s="10">
        <f t="shared" si="339"/>
        <v>41866.54886574074</v>
      </c>
    </row>
    <row r="3601" spans="1:20" ht="43" x14ac:dyDescent="0.5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5">
        <f t="shared" si="336"/>
        <v>2.02</v>
      </c>
      <c r="P3601" s="6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11">
        <f t="shared" si="338"/>
        <v>42245.75</v>
      </c>
      <c r="T3601" s="10">
        <f t="shared" si="339"/>
        <v>42220.54487268519</v>
      </c>
    </row>
    <row r="3602" spans="1:20" ht="28.7" x14ac:dyDescent="0.5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5">
        <f t="shared" si="336"/>
        <v>1.3</v>
      </c>
      <c r="P3602" s="6">
        <f t="shared" si="337"/>
        <v>3.25</v>
      </c>
      <c r="Q3602" t="str">
        <f t="shared" si="340"/>
        <v>theater</v>
      </c>
      <c r="R3602" t="str">
        <f t="shared" si="341"/>
        <v>plays</v>
      </c>
      <c r="S3602" s="11">
        <f t="shared" si="338"/>
        <v>42656.599120370374</v>
      </c>
      <c r="T3602" s="10">
        <f t="shared" si="339"/>
        <v>42628.599120370374</v>
      </c>
    </row>
    <row r="3603" spans="1:20" ht="43" x14ac:dyDescent="0.5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5">
        <f t="shared" si="336"/>
        <v>1.0435000000000001</v>
      </c>
      <c r="P3603" s="6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11">
        <f t="shared" si="338"/>
        <v>42020.74863425926</v>
      </c>
      <c r="T3603" s="10">
        <f t="shared" si="339"/>
        <v>41990.74863425926</v>
      </c>
    </row>
    <row r="3604" spans="1:20" ht="57.35" x14ac:dyDescent="0.5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5">
        <f t="shared" si="336"/>
        <v>1.0004999999999999</v>
      </c>
      <c r="P3604" s="6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11">
        <f t="shared" si="338"/>
        <v>42507.644432870366</v>
      </c>
      <c r="T3604" s="10">
        <f t="shared" si="339"/>
        <v>42447.644432870366</v>
      </c>
    </row>
    <row r="3605" spans="1:20" ht="43" x14ac:dyDescent="0.5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5">
        <f t="shared" si="336"/>
        <v>1.7066666666666668</v>
      </c>
      <c r="P3605" s="6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11">
        <f t="shared" si="338"/>
        <v>42313.656018518523</v>
      </c>
      <c r="T3605" s="10">
        <f t="shared" si="339"/>
        <v>42283.614351851851</v>
      </c>
    </row>
    <row r="3606" spans="1:20" ht="43" x14ac:dyDescent="0.5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5">
        <f t="shared" si="336"/>
        <v>1.1283333333333334</v>
      </c>
      <c r="P3606" s="6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11">
        <f t="shared" si="338"/>
        <v>42489.040972222225</v>
      </c>
      <c r="T3606" s="10">
        <f t="shared" si="339"/>
        <v>42482.765694444446</v>
      </c>
    </row>
    <row r="3607" spans="1:20" ht="57.35" x14ac:dyDescent="0.5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5">
        <f t="shared" si="336"/>
        <v>1.84</v>
      </c>
      <c r="P3607" s="6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11">
        <f t="shared" si="338"/>
        <v>42413.543124999997</v>
      </c>
      <c r="T3607" s="10">
        <f t="shared" si="339"/>
        <v>42383.543124999997</v>
      </c>
    </row>
    <row r="3608" spans="1:20" ht="43" x14ac:dyDescent="0.5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5">
        <f t="shared" si="336"/>
        <v>1.3026666666666666</v>
      </c>
      <c r="P3608" s="6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11">
        <f t="shared" si="338"/>
        <v>42596.354826388888</v>
      </c>
      <c r="T3608" s="10">
        <f t="shared" si="339"/>
        <v>42566.354826388888</v>
      </c>
    </row>
    <row r="3609" spans="1:20" ht="28.7" x14ac:dyDescent="0.5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5">
        <f t="shared" si="336"/>
        <v>1.0545454545454545</v>
      </c>
      <c r="P3609" s="6">
        <f t="shared" si="337"/>
        <v>29</v>
      </c>
      <c r="Q3609" t="str">
        <f t="shared" si="340"/>
        <v>theater</v>
      </c>
      <c r="R3609" t="str">
        <f t="shared" si="341"/>
        <v>plays</v>
      </c>
      <c r="S3609" s="11">
        <f t="shared" si="338"/>
        <v>42352.75</v>
      </c>
      <c r="T3609" s="10">
        <f t="shared" si="339"/>
        <v>42338.713912037041</v>
      </c>
    </row>
    <row r="3610" spans="1:20" ht="43" x14ac:dyDescent="0.5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5">
        <f t="shared" si="336"/>
        <v>1</v>
      </c>
      <c r="P3610" s="6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11">
        <f t="shared" si="338"/>
        <v>42538.333333333328</v>
      </c>
      <c r="T3610" s="10">
        <f t="shared" si="339"/>
        <v>42506.459375000006</v>
      </c>
    </row>
    <row r="3611" spans="1:20" ht="43" x14ac:dyDescent="0.5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5">
        <f t="shared" si="336"/>
        <v>1.5331632653061225</v>
      </c>
      <c r="P3611" s="6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11">
        <f t="shared" si="338"/>
        <v>42459.700057870374</v>
      </c>
      <c r="T3611" s="10">
        <f t="shared" si="339"/>
        <v>42429.741724537031</v>
      </c>
    </row>
    <row r="3612" spans="1:20" ht="43" x14ac:dyDescent="0.5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5">
        <f t="shared" si="336"/>
        <v>1.623</v>
      </c>
      <c r="P3612" s="6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11">
        <f t="shared" si="338"/>
        <v>42233.182129629626</v>
      </c>
      <c r="T3612" s="10">
        <f t="shared" si="339"/>
        <v>42203.182129629626</v>
      </c>
    </row>
    <row r="3613" spans="1:20" ht="43" x14ac:dyDescent="0.5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5">
        <f t="shared" si="336"/>
        <v>1.36</v>
      </c>
      <c r="P3613" s="6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11">
        <f t="shared" si="338"/>
        <v>42102.120381944449</v>
      </c>
      <c r="T3613" s="10">
        <f t="shared" si="339"/>
        <v>42072.120381944449</v>
      </c>
    </row>
    <row r="3614" spans="1:20" ht="43" x14ac:dyDescent="0.5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5">
        <f t="shared" si="336"/>
        <v>1.444</v>
      </c>
      <c r="P3614" s="6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11">
        <f t="shared" si="338"/>
        <v>41799.476979166669</v>
      </c>
      <c r="T3614" s="10">
        <f t="shared" si="339"/>
        <v>41789.476979166669</v>
      </c>
    </row>
    <row r="3615" spans="1:20" ht="28.7" x14ac:dyDescent="0.5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5">
        <f t="shared" si="336"/>
        <v>1</v>
      </c>
      <c r="P3615" s="6">
        <f t="shared" si="337"/>
        <v>62.5</v>
      </c>
      <c r="Q3615" t="str">
        <f t="shared" si="340"/>
        <v>theater</v>
      </c>
      <c r="R3615" t="str">
        <f t="shared" si="341"/>
        <v>plays</v>
      </c>
      <c r="S3615" s="11">
        <f t="shared" si="338"/>
        <v>41818.33997685185</v>
      </c>
      <c r="T3615" s="10">
        <f t="shared" si="339"/>
        <v>41788.33997685185</v>
      </c>
    </row>
    <row r="3616" spans="1:20" ht="43" x14ac:dyDescent="0.5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5">
        <f t="shared" si="336"/>
        <v>1.008</v>
      </c>
      <c r="P3616" s="6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11">
        <f t="shared" si="338"/>
        <v>42173.791851851856</v>
      </c>
      <c r="T3616" s="10">
        <f t="shared" si="339"/>
        <v>42143.791851851856</v>
      </c>
    </row>
    <row r="3617" spans="1:20" ht="43" x14ac:dyDescent="0.5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5">
        <f t="shared" si="336"/>
        <v>1.0680000000000001</v>
      </c>
      <c r="P3617" s="6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11">
        <f t="shared" si="338"/>
        <v>42348.343703703707</v>
      </c>
      <c r="T3617" s="10">
        <f t="shared" si="339"/>
        <v>42318.343703703707</v>
      </c>
    </row>
    <row r="3618" spans="1:20" ht="43" x14ac:dyDescent="0.5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5">
        <f t="shared" si="336"/>
        <v>1.248</v>
      </c>
      <c r="P3618" s="6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11">
        <f t="shared" si="338"/>
        <v>42082.658148148148</v>
      </c>
      <c r="T3618" s="10">
        <f t="shared" si="339"/>
        <v>42052.699814814812</v>
      </c>
    </row>
    <row r="3619" spans="1:20" ht="43" x14ac:dyDescent="0.5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5">
        <f t="shared" si="336"/>
        <v>1.1891891891891893</v>
      </c>
      <c r="P3619" s="6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11">
        <f t="shared" si="338"/>
        <v>42793.75</v>
      </c>
      <c r="T3619" s="10">
        <f t="shared" si="339"/>
        <v>42779.360289351855</v>
      </c>
    </row>
    <row r="3620" spans="1:20" ht="43" x14ac:dyDescent="0.5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5">
        <f t="shared" si="336"/>
        <v>1.01</v>
      </c>
      <c r="P3620" s="6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11">
        <f t="shared" si="338"/>
        <v>42158.377893518518</v>
      </c>
      <c r="T3620" s="10">
        <f t="shared" si="339"/>
        <v>42128.377893518518</v>
      </c>
    </row>
    <row r="3621" spans="1:20" ht="43" x14ac:dyDescent="0.5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5">
        <f t="shared" si="336"/>
        <v>1.1299999999999999</v>
      </c>
      <c r="P3621" s="6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11">
        <f t="shared" si="338"/>
        <v>42693.666666666672</v>
      </c>
      <c r="T3621" s="10">
        <f t="shared" si="339"/>
        <v>42660.882245370376</v>
      </c>
    </row>
    <row r="3622" spans="1:20" ht="43" x14ac:dyDescent="0.5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5">
        <f t="shared" si="336"/>
        <v>1.0519047619047619</v>
      </c>
      <c r="P3622" s="6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11">
        <f t="shared" si="338"/>
        <v>42067.916666666672</v>
      </c>
      <c r="T3622" s="10">
        <f t="shared" si="339"/>
        <v>42037.688206018516</v>
      </c>
    </row>
    <row r="3623" spans="1:20" ht="43" x14ac:dyDescent="0.5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5">
        <f t="shared" si="336"/>
        <v>1.0973333333333333</v>
      </c>
      <c r="P3623" s="6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11">
        <f t="shared" si="338"/>
        <v>42643.625</v>
      </c>
      <c r="T3623" s="10">
        <f t="shared" si="339"/>
        <v>42619.685694444444</v>
      </c>
    </row>
    <row r="3624" spans="1:20" ht="28.7" x14ac:dyDescent="0.5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5">
        <f t="shared" si="336"/>
        <v>1.00099</v>
      </c>
      <c r="P3624" s="6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11">
        <f t="shared" si="338"/>
        <v>41909.890972222223</v>
      </c>
      <c r="T3624" s="10">
        <f t="shared" si="339"/>
        <v>41876.971886574072</v>
      </c>
    </row>
    <row r="3625" spans="1:20" ht="28.7" x14ac:dyDescent="0.5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5">
        <f t="shared" si="336"/>
        <v>1.2</v>
      </c>
      <c r="P3625" s="6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11">
        <f t="shared" si="338"/>
        <v>41846.041666666664</v>
      </c>
      <c r="T3625" s="10">
        <f t="shared" si="339"/>
        <v>41828.486921296295</v>
      </c>
    </row>
    <row r="3626" spans="1:20" ht="71.7" x14ac:dyDescent="0.5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5">
        <f t="shared" si="336"/>
        <v>1.0493333333333332</v>
      </c>
      <c r="P3626" s="6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11">
        <f t="shared" si="338"/>
        <v>42605.524189814809</v>
      </c>
      <c r="T3626" s="10">
        <f t="shared" si="339"/>
        <v>42545.524189814809</v>
      </c>
    </row>
    <row r="3627" spans="1:20" ht="43" x14ac:dyDescent="0.5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5">
        <f t="shared" si="336"/>
        <v>1.0266666666666666</v>
      </c>
      <c r="P3627" s="6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11">
        <f t="shared" si="338"/>
        <v>42187.402511574073</v>
      </c>
      <c r="T3627" s="10">
        <f t="shared" si="339"/>
        <v>42157.402511574073</v>
      </c>
    </row>
    <row r="3628" spans="1:20" ht="43" x14ac:dyDescent="0.5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5">
        <f t="shared" si="336"/>
        <v>1.0182500000000001</v>
      </c>
      <c r="P3628" s="6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11">
        <f t="shared" si="338"/>
        <v>41867.417326388888</v>
      </c>
      <c r="T3628" s="10">
        <f t="shared" si="339"/>
        <v>41846.417326388888</v>
      </c>
    </row>
    <row r="3629" spans="1:20" ht="43" x14ac:dyDescent="0.5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5">
        <f t="shared" si="336"/>
        <v>1</v>
      </c>
      <c r="P3629" s="6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11">
        <f t="shared" si="338"/>
        <v>42510.915972222225</v>
      </c>
      <c r="T3629" s="10">
        <f t="shared" si="339"/>
        <v>42460.491747685184</v>
      </c>
    </row>
    <row r="3630" spans="1:20" ht="43" x14ac:dyDescent="0.5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5">
        <f t="shared" si="336"/>
        <v>0</v>
      </c>
      <c r="P3630" s="6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11">
        <f t="shared" si="338"/>
        <v>42351.624953703707</v>
      </c>
      <c r="T3630" s="10">
        <f t="shared" si="339"/>
        <v>42291.583287037036</v>
      </c>
    </row>
    <row r="3631" spans="1:20" ht="43" x14ac:dyDescent="0.5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5">
        <f t="shared" si="336"/>
        <v>1.9999999999999999E-6</v>
      </c>
      <c r="P3631" s="6">
        <f t="shared" si="337"/>
        <v>1</v>
      </c>
      <c r="Q3631" t="str">
        <f t="shared" si="340"/>
        <v>theater</v>
      </c>
      <c r="R3631" t="str">
        <f t="shared" si="341"/>
        <v>musical</v>
      </c>
      <c r="S3631" s="11">
        <f t="shared" si="338"/>
        <v>42495.458333333328</v>
      </c>
      <c r="T3631" s="10">
        <f t="shared" si="339"/>
        <v>42436.844490740739</v>
      </c>
    </row>
    <row r="3632" spans="1:20" ht="43" x14ac:dyDescent="0.5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5">
        <f t="shared" si="336"/>
        <v>3.3333333333333332E-4</v>
      </c>
      <c r="P3632" s="6">
        <f t="shared" si="337"/>
        <v>1</v>
      </c>
      <c r="Q3632" t="str">
        <f t="shared" si="340"/>
        <v>theater</v>
      </c>
      <c r="R3632" t="str">
        <f t="shared" si="341"/>
        <v>musical</v>
      </c>
      <c r="S3632" s="11">
        <f t="shared" si="338"/>
        <v>41972.638773148152</v>
      </c>
      <c r="T3632" s="10">
        <f t="shared" si="339"/>
        <v>41942.59710648148</v>
      </c>
    </row>
    <row r="3633" spans="1:20" ht="43" x14ac:dyDescent="0.5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11">
        <f t="shared" si="338"/>
        <v>41904.915972222225</v>
      </c>
      <c r="T3633" s="10">
        <f t="shared" si="339"/>
        <v>41880.503437499996</v>
      </c>
    </row>
    <row r="3634" spans="1:20" ht="43" x14ac:dyDescent="0.5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5">
        <f t="shared" si="336"/>
        <v>0.2</v>
      </c>
      <c r="P3634" s="6">
        <f t="shared" si="337"/>
        <v>100</v>
      </c>
      <c r="Q3634" t="str">
        <f t="shared" si="340"/>
        <v>theater</v>
      </c>
      <c r="R3634" t="str">
        <f t="shared" si="341"/>
        <v>musical</v>
      </c>
      <c r="S3634" s="11">
        <f t="shared" si="338"/>
        <v>41966.686909722222</v>
      </c>
      <c r="T3634" s="10">
        <f t="shared" si="339"/>
        <v>41946.686909722222</v>
      </c>
    </row>
    <row r="3635" spans="1:20" ht="43" x14ac:dyDescent="0.5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11">
        <f t="shared" si="338"/>
        <v>42692.791666666672</v>
      </c>
      <c r="T3635" s="10">
        <f t="shared" si="339"/>
        <v>42649.373460648145</v>
      </c>
    </row>
    <row r="3636" spans="1:20" ht="43" x14ac:dyDescent="0.5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11">
        <f t="shared" si="338"/>
        <v>42748.915972222225</v>
      </c>
      <c r="T3636" s="10">
        <f t="shared" si="339"/>
        <v>42700.916365740741</v>
      </c>
    </row>
    <row r="3637" spans="1:20" ht="28.7" x14ac:dyDescent="0.5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5">
        <f t="shared" si="336"/>
        <v>0.36457142857142855</v>
      </c>
      <c r="P3637" s="6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1">
        <f t="shared" si="338"/>
        <v>42480.63282407407</v>
      </c>
      <c r="T3637" s="10">
        <f t="shared" si="339"/>
        <v>42450.63282407407</v>
      </c>
    </row>
    <row r="3638" spans="1:20" ht="43" x14ac:dyDescent="0.5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5">
        <f t="shared" si="336"/>
        <v>0</v>
      </c>
      <c r="P3638" s="6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11">
        <f t="shared" si="338"/>
        <v>42261.444780092599</v>
      </c>
      <c r="T3638" s="10">
        <f t="shared" si="339"/>
        <v>42226.444780092599</v>
      </c>
    </row>
    <row r="3639" spans="1:20" ht="57.35" x14ac:dyDescent="0.5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11">
        <f t="shared" si="338"/>
        <v>42005.450636574074</v>
      </c>
      <c r="T3639" s="10">
        <f t="shared" si="339"/>
        <v>41975.450636574074</v>
      </c>
    </row>
    <row r="3640" spans="1:20" ht="28.7" x14ac:dyDescent="0.5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5">
        <f t="shared" si="336"/>
        <v>6.545454545454546E-2</v>
      </c>
      <c r="P3640" s="6">
        <f t="shared" si="337"/>
        <v>108</v>
      </c>
      <c r="Q3640" t="str">
        <f t="shared" si="340"/>
        <v>theater</v>
      </c>
      <c r="R3640" t="str">
        <f t="shared" si="341"/>
        <v>musical</v>
      </c>
      <c r="S3640" s="11">
        <f t="shared" si="338"/>
        <v>42113.381157407406</v>
      </c>
      <c r="T3640" s="10">
        <f t="shared" si="339"/>
        <v>42053.422824074078</v>
      </c>
    </row>
    <row r="3641" spans="1:20" ht="43" x14ac:dyDescent="0.5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5">
        <f t="shared" si="336"/>
        <v>4.0000000000000003E-5</v>
      </c>
      <c r="P3641" s="6">
        <f t="shared" si="337"/>
        <v>1</v>
      </c>
      <c r="Q3641" t="str">
        <f t="shared" si="340"/>
        <v>theater</v>
      </c>
      <c r="R3641" t="str">
        <f t="shared" si="341"/>
        <v>musical</v>
      </c>
      <c r="S3641" s="11">
        <f t="shared" si="338"/>
        <v>42650.382638888885</v>
      </c>
      <c r="T3641" s="10">
        <f t="shared" si="339"/>
        <v>42590.427152777775</v>
      </c>
    </row>
    <row r="3642" spans="1:20" ht="71.7" x14ac:dyDescent="0.5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5">
        <f t="shared" si="336"/>
        <v>5.5E-2</v>
      </c>
      <c r="P3642" s="6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11">
        <f t="shared" si="338"/>
        <v>42134.531597222223</v>
      </c>
      <c r="T3642" s="10">
        <f t="shared" si="339"/>
        <v>42104.531597222223</v>
      </c>
    </row>
    <row r="3643" spans="1:20" ht="43" x14ac:dyDescent="0.5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5">
        <f t="shared" si="336"/>
        <v>0</v>
      </c>
      <c r="P3643" s="6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11">
        <f t="shared" si="338"/>
        <v>41916.958333333336</v>
      </c>
      <c r="T3643" s="10">
        <f t="shared" si="339"/>
        <v>41899.377071759263</v>
      </c>
    </row>
    <row r="3644" spans="1:20" ht="57.35" x14ac:dyDescent="0.5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5">
        <f t="shared" si="336"/>
        <v>2.1428571428571429E-2</v>
      </c>
      <c r="P3644" s="6">
        <f t="shared" si="337"/>
        <v>7.5</v>
      </c>
      <c r="Q3644" t="str">
        <f t="shared" si="340"/>
        <v>theater</v>
      </c>
      <c r="R3644" t="str">
        <f t="shared" si="341"/>
        <v>musical</v>
      </c>
      <c r="S3644" s="11">
        <f t="shared" si="338"/>
        <v>42338.458333333328</v>
      </c>
      <c r="T3644" s="10">
        <f t="shared" si="339"/>
        <v>42297.566284722227</v>
      </c>
    </row>
    <row r="3645" spans="1:20" ht="43" x14ac:dyDescent="0.5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5">
        <f t="shared" si="336"/>
        <v>0</v>
      </c>
      <c r="P3645" s="6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11">
        <f t="shared" si="338"/>
        <v>42324.935636574075</v>
      </c>
      <c r="T3645" s="10">
        <f t="shared" si="339"/>
        <v>42284.893969907411</v>
      </c>
    </row>
    <row r="3646" spans="1:20" ht="43" x14ac:dyDescent="0.5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11">
        <f t="shared" si="338"/>
        <v>42436.957638888889</v>
      </c>
      <c r="T3646" s="10">
        <f t="shared" si="339"/>
        <v>42408.991747685184</v>
      </c>
    </row>
    <row r="3647" spans="1:20" ht="43" x14ac:dyDescent="0.5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5">
        <f t="shared" si="336"/>
        <v>1E-3</v>
      </c>
      <c r="P3647" s="6">
        <f t="shared" si="337"/>
        <v>1</v>
      </c>
      <c r="Q3647" t="str">
        <f t="shared" si="340"/>
        <v>theater</v>
      </c>
      <c r="R3647" t="str">
        <f t="shared" si="341"/>
        <v>musical</v>
      </c>
      <c r="S3647" s="11">
        <f t="shared" si="338"/>
        <v>42695.762013888889</v>
      </c>
      <c r="T3647" s="10">
        <f t="shared" si="339"/>
        <v>42665.720347222217</v>
      </c>
    </row>
    <row r="3648" spans="1:20" ht="43" x14ac:dyDescent="0.5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5">
        <f t="shared" si="336"/>
        <v>4.8099999999999997E-2</v>
      </c>
      <c r="P3648" s="6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11">
        <f t="shared" si="338"/>
        <v>42171.729166666672</v>
      </c>
      <c r="T3648" s="10">
        <f t="shared" si="339"/>
        <v>42140.171319444446</v>
      </c>
    </row>
    <row r="3649" spans="1:20" ht="43" x14ac:dyDescent="0.5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5">
        <f t="shared" si="336"/>
        <v>0.06</v>
      </c>
      <c r="P3649" s="6">
        <f t="shared" si="337"/>
        <v>15</v>
      </c>
      <c r="Q3649" t="str">
        <f t="shared" si="340"/>
        <v>theater</v>
      </c>
      <c r="R3649" t="str">
        <f t="shared" si="341"/>
        <v>musical</v>
      </c>
      <c r="S3649" s="11">
        <f t="shared" si="338"/>
        <v>42643.499155092592</v>
      </c>
      <c r="T3649" s="10">
        <f t="shared" si="339"/>
        <v>42598.499155092592</v>
      </c>
    </row>
    <row r="3650" spans="1:20" ht="28.7" x14ac:dyDescent="0.5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5">
        <f t="shared" ref="O3650:O3713" si="342">E3650/D3650</f>
        <v>1.003825</v>
      </c>
      <c r="P3650" s="6">
        <f t="shared" ref="P3650:P3713" si="343">E3650/L3650</f>
        <v>550.04109589041093</v>
      </c>
      <c r="Q3650" t="str">
        <f t="shared" si="340"/>
        <v>theater</v>
      </c>
      <c r="R3650" t="str">
        <f t="shared" si="341"/>
        <v>plays</v>
      </c>
      <c r="S3650" s="11">
        <f t="shared" ref="S3650:S3713" si="344">(((I3650/60)/60)/24)+DATE(1970,1,1)+(-6/24)</f>
        <v>41917.042187500003</v>
      </c>
      <c r="T3650" s="10">
        <f t="shared" ref="T3650:T3713" si="345">(((J3650/60)/60)/24)+DATE(1970,1,1)+(-6/24)</f>
        <v>41887.042187500003</v>
      </c>
    </row>
    <row r="3651" spans="1:20" ht="43" x14ac:dyDescent="0.5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5">
        <f t="shared" si="342"/>
        <v>1.04</v>
      </c>
      <c r="P3651" s="6">
        <f t="shared" si="343"/>
        <v>97.5</v>
      </c>
      <c r="Q3651" t="str">
        <f t="shared" ref="Q3651:Q3714" si="346">LEFT(N3651,FIND("/",N3651)-1)</f>
        <v>theater</v>
      </c>
      <c r="R3651" t="str">
        <f t="shared" ref="R3651:R3714" si="347">RIGHT(N3651, LEN(N3651)-FIND("/", N3651))</f>
        <v>plays</v>
      </c>
      <c r="S3651" s="11">
        <f t="shared" si="344"/>
        <v>41806.462893518517</v>
      </c>
      <c r="T3651" s="10">
        <f t="shared" si="345"/>
        <v>41780.462893518517</v>
      </c>
    </row>
    <row r="3652" spans="1:20" ht="43" x14ac:dyDescent="0.5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5">
        <f t="shared" si="342"/>
        <v>1</v>
      </c>
      <c r="P3652" s="6">
        <f t="shared" si="343"/>
        <v>29.411764705882351</v>
      </c>
      <c r="Q3652" t="str">
        <f t="shared" si="346"/>
        <v>theater</v>
      </c>
      <c r="R3652" t="str">
        <f t="shared" si="347"/>
        <v>plays</v>
      </c>
      <c r="S3652" s="11">
        <f t="shared" si="344"/>
        <v>42402.228981481487</v>
      </c>
      <c r="T3652" s="10">
        <f t="shared" si="345"/>
        <v>42381.228981481487</v>
      </c>
    </row>
    <row r="3653" spans="1:20" ht="43" x14ac:dyDescent="0.5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5">
        <f t="shared" si="342"/>
        <v>1.04</v>
      </c>
      <c r="P3653" s="6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11">
        <f t="shared" si="344"/>
        <v>41861.415972222225</v>
      </c>
      <c r="T3653" s="10">
        <f t="shared" si="345"/>
        <v>41828.396319444444</v>
      </c>
    </row>
    <row r="3654" spans="1:20" ht="43" x14ac:dyDescent="0.5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11">
        <f t="shared" si="344"/>
        <v>42606.915972222225</v>
      </c>
      <c r="T3654" s="10">
        <f t="shared" si="345"/>
        <v>42596.394699074073</v>
      </c>
    </row>
    <row r="3655" spans="1:20" ht="43" x14ac:dyDescent="0.5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11">
        <f t="shared" si="344"/>
        <v>42221.113506944443</v>
      </c>
      <c r="T3655" s="10">
        <f t="shared" si="345"/>
        <v>42191.113506944443</v>
      </c>
    </row>
    <row r="3656" spans="1:20" ht="43" x14ac:dyDescent="0.5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5">
        <f t="shared" si="342"/>
        <v>1.744</v>
      </c>
      <c r="P3656" s="6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11">
        <f t="shared" si="344"/>
        <v>42463.458333333328</v>
      </c>
      <c r="T3656" s="10">
        <f t="shared" si="345"/>
        <v>42440.166504629626</v>
      </c>
    </row>
    <row r="3657" spans="1:20" ht="43" x14ac:dyDescent="0.5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11">
        <f t="shared" si="344"/>
        <v>42203.040972222225</v>
      </c>
      <c r="T3657" s="10">
        <f t="shared" si="345"/>
        <v>42173.553217592591</v>
      </c>
    </row>
    <row r="3658" spans="1:20" ht="43" x14ac:dyDescent="0.5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5">
        <f t="shared" si="342"/>
        <v>1.0582</v>
      </c>
      <c r="P3658" s="6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11">
        <f t="shared" si="344"/>
        <v>42767.707638888889</v>
      </c>
      <c r="T3658" s="10">
        <f t="shared" si="345"/>
        <v>42737.660138888896</v>
      </c>
    </row>
    <row r="3659" spans="1:20" ht="43" x14ac:dyDescent="0.5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5">
        <f t="shared" si="342"/>
        <v>1.1074999999999999</v>
      </c>
      <c r="P3659" s="6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1">
        <f t="shared" si="344"/>
        <v>42522.654166666667</v>
      </c>
      <c r="T3659" s="10">
        <f t="shared" si="345"/>
        <v>42499.379849537043</v>
      </c>
    </row>
    <row r="3660" spans="1:20" ht="28.7" x14ac:dyDescent="0.5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5">
        <f t="shared" si="342"/>
        <v>1.0066666666666666</v>
      </c>
      <c r="P3660" s="6">
        <f t="shared" si="343"/>
        <v>75.5</v>
      </c>
      <c r="Q3660" t="str">
        <f t="shared" si="346"/>
        <v>theater</v>
      </c>
      <c r="R3660" t="str">
        <f t="shared" si="347"/>
        <v>plays</v>
      </c>
      <c r="S3660" s="11">
        <f t="shared" si="344"/>
        <v>41821.915972222225</v>
      </c>
      <c r="T3660" s="10">
        <f t="shared" si="345"/>
        <v>41775.608564814815</v>
      </c>
    </row>
    <row r="3661" spans="1:20" ht="43" x14ac:dyDescent="0.5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11">
        <f t="shared" si="344"/>
        <v>42082.360416666663</v>
      </c>
      <c r="T3661" s="10">
        <f t="shared" si="345"/>
        <v>42055.027199074073</v>
      </c>
    </row>
    <row r="3662" spans="1:20" ht="57.35" x14ac:dyDescent="0.5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5">
        <f t="shared" si="342"/>
        <v>1</v>
      </c>
      <c r="P3662" s="6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11">
        <f t="shared" si="344"/>
        <v>41996.631076388891</v>
      </c>
      <c r="T3662" s="10">
        <f t="shared" si="345"/>
        <v>41971.631076388891</v>
      </c>
    </row>
    <row r="3663" spans="1:20" ht="43" x14ac:dyDescent="0.5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5">
        <f t="shared" si="342"/>
        <v>1.1100000000000001</v>
      </c>
      <c r="P3663" s="6">
        <f t="shared" si="343"/>
        <v>92.5</v>
      </c>
      <c r="Q3663" t="str">
        <f t="shared" si="346"/>
        <v>theater</v>
      </c>
      <c r="R3663" t="str">
        <f t="shared" si="347"/>
        <v>plays</v>
      </c>
      <c r="S3663" s="11">
        <f t="shared" si="344"/>
        <v>42469.916666666672</v>
      </c>
      <c r="T3663" s="10">
        <f t="shared" si="345"/>
        <v>42447.646666666667</v>
      </c>
    </row>
    <row r="3664" spans="1:20" ht="43" x14ac:dyDescent="0.5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5">
        <f t="shared" si="342"/>
        <v>1.0142500000000001</v>
      </c>
      <c r="P3664" s="6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1">
        <f t="shared" si="344"/>
        <v>42093.928402777776</v>
      </c>
      <c r="T3664" s="10">
        <f t="shared" si="345"/>
        <v>42063.970069444447</v>
      </c>
    </row>
    <row r="3665" spans="1:20" ht="43" x14ac:dyDescent="0.5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5">
        <f t="shared" si="342"/>
        <v>1.04</v>
      </c>
      <c r="P3665" s="6">
        <f t="shared" si="343"/>
        <v>26</v>
      </c>
      <c r="Q3665" t="str">
        <f t="shared" si="346"/>
        <v>theater</v>
      </c>
      <c r="R3665" t="str">
        <f t="shared" si="347"/>
        <v>plays</v>
      </c>
      <c r="S3665" s="11">
        <f t="shared" si="344"/>
        <v>42725.243402777778</v>
      </c>
      <c r="T3665" s="10">
        <f t="shared" si="345"/>
        <v>42665.201736111107</v>
      </c>
    </row>
    <row r="3666" spans="1:20" ht="43" x14ac:dyDescent="0.5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5">
        <f t="shared" si="342"/>
        <v>1.09375</v>
      </c>
      <c r="P3666" s="6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11">
        <f t="shared" si="344"/>
        <v>42536.998715277776</v>
      </c>
      <c r="T3666" s="10">
        <f t="shared" si="345"/>
        <v>42522.998715277776</v>
      </c>
    </row>
    <row r="3667" spans="1:20" ht="43" x14ac:dyDescent="0.5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5">
        <f t="shared" si="342"/>
        <v>1.1516129032258065</v>
      </c>
      <c r="P3667" s="6">
        <f t="shared" si="343"/>
        <v>51</v>
      </c>
      <c r="Q3667" t="str">
        <f t="shared" si="346"/>
        <v>theater</v>
      </c>
      <c r="R3667" t="str">
        <f t="shared" si="347"/>
        <v>plays</v>
      </c>
      <c r="S3667" s="11">
        <f t="shared" si="344"/>
        <v>42305.579166666663</v>
      </c>
      <c r="T3667" s="10">
        <f t="shared" si="345"/>
        <v>42294.558124999996</v>
      </c>
    </row>
    <row r="3668" spans="1:20" x14ac:dyDescent="0.5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5">
        <f t="shared" si="342"/>
        <v>1</v>
      </c>
      <c r="P3668" s="6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11">
        <f t="shared" si="344"/>
        <v>41844.041666666664</v>
      </c>
      <c r="T3668" s="10">
        <f t="shared" si="345"/>
        <v>41822.65488425926</v>
      </c>
    </row>
    <row r="3669" spans="1:20" ht="43" x14ac:dyDescent="0.5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11">
        <f t="shared" si="344"/>
        <v>42203.720127314817</v>
      </c>
      <c r="T3669" s="10">
        <f t="shared" si="345"/>
        <v>42173.720127314817</v>
      </c>
    </row>
    <row r="3670" spans="1:20" ht="43" x14ac:dyDescent="0.5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11">
        <f t="shared" si="344"/>
        <v>42208.522916666669</v>
      </c>
      <c r="T3670" s="10">
        <f t="shared" si="345"/>
        <v>42185.306157407409</v>
      </c>
    </row>
    <row r="3671" spans="1:20" ht="43" x14ac:dyDescent="0.5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11">
        <f t="shared" si="344"/>
        <v>42166.425196759257</v>
      </c>
      <c r="T3671" s="10">
        <f t="shared" si="345"/>
        <v>42136.425196759257</v>
      </c>
    </row>
    <row r="3672" spans="1:20" ht="43" x14ac:dyDescent="0.5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11">
        <f t="shared" si="344"/>
        <v>42155.708333333328</v>
      </c>
      <c r="T3672" s="10">
        <f t="shared" si="345"/>
        <v>42142.264016203699</v>
      </c>
    </row>
    <row r="3673" spans="1:20" ht="43" x14ac:dyDescent="0.5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5">
        <f t="shared" si="342"/>
        <v>1.0085714285714287</v>
      </c>
      <c r="P3673" s="6">
        <f t="shared" si="343"/>
        <v>88.25</v>
      </c>
      <c r="Q3673" t="str">
        <f t="shared" si="346"/>
        <v>theater</v>
      </c>
      <c r="R3673" t="str">
        <f t="shared" si="347"/>
        <v>plays</v>
      </c>
      <c r="S3673" s="11">
        <f t="shared" si="344"/>
        <v>41840.915972222225</v>
      </c>
      <c r="T3673" s="10">
        <f t="shared" si="345"/>
        <v>41820.37809027778</v>
      </c>
    </row>
    <row r="3674" spans="1:20" ht="43" x14ac:dyDescent="0.5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11">
        <f t="shared" si="344"/>
        <v>41908.696574074071</v>
      </c>
      <c r="T3674" s="10">
        <f t="shared" si="345"/>
        <v>41878.696574074071</v>
      </c>
    </row>
    <row r="3675" spans="1:20" ht="43" x14ac:dyDescent="0.5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5">
        <f t="shared" si="342"/>
        <v>1.13625</v>
      </c>
      <c r="P3675" s="6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11">
        <f t="shared" si="344"/>
        <v>41948.286111111112</v>
      </c>
      <c r="T3675" s="10">
        <f t="shared" si="345"/>
        <v>41914.045104166667</v>
      </c>
    </row>
    <row r="3676" spans="1:20" ht="43" x14ac:dyDescent="0.5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5">
        <f t="shared" si="342"/>
        <v>1</v>
      </c>
      <c r="P3676" s="6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11">
        <f t="shared" si="344"/>
        <v>42616.623020833329</v>
      </c>
      <c r="T3676" s="10">
        <f t="shared" si="345"/>
        <v>42556.623020833329</v>
      </c>
    </row>
    <row r="3677" spans="1:20" ht="43" x14ac:dyDescent="0.5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5">
        <f t="shared" si="342"/>
        <v>1.4</v>
      </c>
      <c r="P3677" s="6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11">
        <f t="shared" si="344"/>
        <v>42505.708333333328</v>
      </c>
      <c r="T3677" s="10">
        <f t="shared" si="345"/>
        <v>42493.347013888888</v>
      </c>
    </row>
    <row r="3678" spans="1:20" ht="43" x14ac:dyDescent="0.5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5">
        <f t="shared" si="342"/>
        <v>1.2875000000000001</v>
      </c>
      <c r="P3678" s="6">
        <f t="shared" si="343"/>
        <v>64.375</v>
      </c>
      <c r="Q3678" t="str">
        <f t="shared" si="346"/>
        <v>theater</v>
      </c>
      <c r="R3678" t="str">
        <f t="shared" si="347"/>
        <v>plays</v>
      </c>
      <c r="S3678" s="11">
        <f t="shared" si="344"/>
        <v>41894.565787037034</v>
      </c>
      <c r="T3678" s="10">
        <f t="shared" si="345"/>
        <v>41876.565787037034</v>
      </c>
    </row>
    <row r="3679" spans="1:20" ht="43" x14ac:dyDescent="0.5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11">
        <f t="shared" si="344"/>
        <v>41822.915972222225</v>
      </c>
      <c r="T3679" s="10">
        <f t="shared" si="345"/>
        <v>41802.324282407404</v>
      </c>
    </row>
    <row r="3680" spans="1:20" ht="28.7" x14ac:dyDescent="0.5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11">
        <f t="shared" si="344"/>
        <v>42155.281226851846</v>
      </c>
      <c r="T3680" s="10">
        <f t="shared" si="345"/>
        <v>42120.281226851846</v>
      </c>
    </row>
    <row r="3681" spans="1:20" ht="43" x14ac:dyDescent="0.5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5">
        <f t="shared" si="342"/>
        <v>1.101</v>
      </c>
      <c r="P3681" s="6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1">
        <f t="shared" si="344"/>
        <v>41820.957638888889</v>
      </c>
      <c r="T3681" s="10">
        <f t="shared" si="345"/>
        <v>41786.511354166665</v>
      </c>
    </row>
    <row r="3682" spans="1:20" ht="43" x14ac:dyDescent="0.5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5">
        <f t="shared" si="342"/>
        <v>1.1276666666666666</v>
      </c>
      <c r="P3682" s="6">
        <f t="shared" si="343"/>
        <v>99.5</v>
      </c>
      <c r="Q3682" t="str">
        <f t="shared" si="346"/>
        <v>theater</v>
      </c>
      <c r="R3682" t="str">
        <f t="shared" si="347"/>
        <v>plays</v>
      </c>
      <c r="S3682" s="11">
        <f t="shared" si="344"/>
        <v>42648.204097222217</v>
      </c>
      <c r="T3682" s="10">
        <f t="shared" si="345"/>
        <v>42627.204097222217</v>
      </c>
    </row>
    <row r="3683" spans="1:20" ht="57.35" x14ac:dyDescent="0.5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5">
        <f t="shared" si="342"/>
        <v>1.119</v>
      </c>
      <c r="P3683" s="6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11">
        <f t="shared" si="344"/>
        <v>42384.401504629626</v>
      </c>
      <c r="T3683" s="10">
        <f t="shared" si="345"/>
        <v>42374.401504629626</v>
      </c>
    </row>
    <row r="3684" spans="1:20" ht="43" x14ac:dyDescent="0.5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11">
        <f t="shared" si="344"/>
        <v>41806.040972222225</v>
      </c>
      <c r="T3684" s="10">
        <f t="shared" si="345"/>
        <v>41772.435393518521</v>
      </c>
    </row>
    <row r="3685" spans="1:20" ht="43" x14ac:dyDescent="0.5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11">
        <f t="shared" si="344"/>
        <v>42662.866851851853</v>
      </c>
      <c r="T3685" s="10">
        <f t="shared" si="345"/>
        <v>42632.866851851853</v>
      </c>
    </row>
    <row r="3686" spans="1:20" ht="43" x14ac:dyDescent="0.5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11">
        <f t="shared" si="344"/>
        <v>42248.930393518516</v>
      </c>
      <c r="T3686" s="10">
        <f t="shared" si="345"/>
        <v>42218.930393518516</v>
      </c>
    </row>
    <row r="3687" spans="1:20" ht="43" x14ac:dyDescent="0.5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11">
        <f t="shared" si="344"/>
        <v>41778.625</v>
      </c>
      <c r="T3687" s="10">
        <f t="shared" si="345"/>
        <v>41753.343275462961</v>
      </c>
    </row>
    <row r="3688" spans="1:20" ht="43" x14ac:dyDescent="0.5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11">
        <f t="shared" si="344"/>
        <v>42244.915972222225</v>
      </c>
      <c r="T3688" s="10">
        <f t="shared" si="345"/>
        <v>42230.412731481483</v>
      </c>
    </row>
    <row r="3689" spans="1:20" ht="43" x14ac:dyDescent="0.5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5">
        <f t="shared" si="342"/>
        <v>1.0024500000000001</v>
      </c>
      <c r="P3689" s="6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1">
        <f t="shared" si="344"/>
        <v>41816.968229166669</v>
      </c>
      <c r="T3689" s="10">
        <f t="shared" si="345"/>
        <v>41786.968229166669</v>
      </c>
    </row>
    <row r="3690" spans="1:20" ht="43" x14ac:dyDescent="0.5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11">
        <f t="shared" si="344"/>
        <v>41859.537083333329</v>
      </c>
      <c r="T3690" s="10">
        <f t="shared" si="345"/>
        <v>41829.537083333329</v>
      </c>
    </row>
    <row r="3691" spans="1:20" ht="43" x14ac:dyDescent="0.5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11">
        <f t="shared" si="344"/>
        <v>42176.684027777781</v>
      </c>
      <c r="T3691" s="10">
        <f t="shared" si="345"/>
        <v>42147.576840277776</v>
      </c>
    </row>
    <row r="3692" spans="1:20" ht="43" x14ac:dyDescent="0.5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5">
        <f t="shared" si="342"/>
        <v>1.2</v>
      </c>
      <c r="P3692" s="6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11">
        <f t="shared" si="344"/>
        <v>41970.389849537038</v>
      </c>
      <c r="T3692" s="10">
        <f t="shared" si="345"/>
        <v>41940.348182870373</v>
      </c>
    </row>
    <row r="3693" spans="1:20" ht="28.7" x14ac:dyDescent="0.5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11">
        <f t="shared" si="344"/>
        <v>42064.957638888889</v>
      </c>
      <c r="T3693" s="10">
        <f t="shared" si="345"/>
        <v>42020.450567129628</v>
      </c>
    </row>
    <row r="3694" spans="1:20" ht="28.7" x14ac:dyDescent="0.5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5">
        <f t="shared" si="342"/>
        <v>1.26</v>
      </c>
      <c r="P3694" s="6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11">
        <f t="shared" si="344"/>
        <v>41900.75</v>
      </c>
      <c r="T3694" s="10">
        <f t="shared" si="345"/>
        <v>41891.71503472222</v>
      </c>
    </row>
    <row r="3695" spans="1:20" ht="43" x14ac:dyDescent="0.5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11">
        <f t="shared" si="344"/>
        <v>42338.6875</v>
      </c>
      <c r="T3695" s="10">
        <f t="shared" si="345"/>
        <v>42308.941307870366</v>
      </c>
    </row>
    <row r="3696" spans="1:20" ht="43" x14ac:dyDescent="0.5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11">
        <f t="shared" si="344"/>
        <v>42526.833333333328</v>
      </c>
      <c r="T3696" s="10">
        <f t="shared" si="345"/>
        <v>42489.883877314816</v>
      </c>
    </row>
    <row r="3697" spans="1:20" ht="57.35" x14ac:dyDescent="0.5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5">
        <f t="shared" si="342"/>
        <v>1.00125</v>
      </c>
      <c r="P3697" s="6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11">
        <f t="shared" si="344"/>
        <v>42015.620486111111</v>
      </c>
      <c r="T3697" s="10">
        <f t="shared" si="345"/>
        <v>41995.620486111111</v>
      </c>
    </row>
    <row r="3698" spans="1:20" ht="43" x14ac:dyDescent="0.5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5">
        <f t="shared" si="342"/>
        <v>1.55</v>
      </c>
      <c r="P3698" s="6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11">
        <f t="shared" si="344"/>
        <v>42048.367083333331</v>
      </c>
      <c r="T3698" s="10">
        <f t="shared" si="345"/>
        <v>41988.367083333331</v>
      </c>
    </row>
    <row r="3699" spans="1:20" ht="43" x14ac:dyDescent="0.5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5">
        <f t="shared" si="342"/>
        <v>1.08</v>
      </c>
      <c r="P3699" s="6">
        <f t="shared" si="343"/>
        <v>72</v>
      </c>
      <c r="Q3699" t="str">
        <f t="shared" si="346"/>
        <v>theater</v>
      </c>
      <c r="R3699" t="str">
        <f t="shared" si="347"/>
        <v>plays</v>
      </c>
      <c r="S3699" s="11">
        <f t="shared" si="344"/>
        <v>42500.215833333335</v>
      </c>
      <c r="T3699" s="10">
        <f t="shared" si="345"/>
        <v>42479.215833333335</v>
      </c>
    </row>
    <row r="3700" spans="1:20" ht="28.7" x14ac:dyDescent="0.5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5">
        <f t="shared" si="342"/>
        <v>1.1052</v>
      </c>
      <c r="P3700" s="6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11">
        <f t="shared" si="344"/>
        <v>42431.556562500002</v>
      </c>
      <c r="T3700" s="10">
        <f t="shared" si="345"/>
        <v>42401.556562500002</v>
      </c>
    </row>
    <row r="3701" spans="1:20" ht="43" x14ac:dyDescent="0.5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5">
        <f t="shared" si="342"/>
        <v>1.008</v>
      </c>
      <c r="P3701" s="6">
        <f t="shared" si="343"/>
        <v>63</v>
      </c>
      <c r="Q3701" t="str">
        <f t="shared" si="346"/>
        <v>theater</v>
      </c>
      <c r="R3701" t="str">
        <f t="shared" si="347"/>
        <v>plays</v>
      </c>
      <c r="S3701" s="11">
        <f t="shared" si="344"/>
        <v>41927.352037037039</v>
      </c>
      <c r="T3701" s="10">
        <f t="shared" si="345"/>
        <v>41897.352037037039</v>
      </c>
    </row>
    <row r="3702" spans="1:20" ht="28.7" x14ac:dyDescent="0.5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5">
        <f t="shared" si="342"/>
        <v>1.212</v>
      </c>
      <c r="P3702" s="6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11">
        <f t="shared" si="344"/>
        <v>41912.416666666664</v>
      </c>
      <c r="T3702" s="10">
        <f t="shared" si="345"/>
        <v>41882.335648148146</v>
      </c>
    </row>
    <row r="3703" spans="1:20" ht="43" x14ac:dyDescent="0.5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11">
        <f t="shared" si="344"/>
        <v>42159.291585648149</v>
      </c>
      <c r="T3703" s="10">
        <f t="shared" si="345"/>
        <v>42129.291585648149</v>
      </c>
    </row>
    <row r="3704" spans="1:20" ht="43" x14ac:dyDescent="0.5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11">
        <f t="shared" si="344"/>
        <v>42561.707638888889</v>
      </c>
      <c r="T3704" s="10">
        <f t="shared" si="345"/>
        <v>42524.28800925926</v>
      </c>
    </row>
    <row r="3705" spans="1:20" ht="43" x14ac:dyDescent="0.5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5">
        <f t="shared" si="342"/>
        <v>1.2342857142857142</v>
      </c>
      <c r="P3705" s="6">
        <f t="shared" si="343"/>
        <v>43.2</v>
      </c>
      <c r="Q3705" t="str">
        <f t="shared" si="346"/>
        <v>theater</v>
      </c>
      <c r="R3705" t="str">
        <f t="shared" si="347"/>
        <v>plays</v>
      </c>
      <c r="S3705" s="11">
        <f t="shared" si="344"/>
        <v>42595.040972222225</v>
      </c>
      <c r="T3705" s="10">
        <f t="shared" si="345"/>
        <v>42556.254490740743</v>
      </c>
    </row>
    <row r="3706" spans="1:20" ht="43" x14ac:dyDescent="0.5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11">
        <f t="shared" si="344"/>
        <v>42521.439745370371</v>
      </c>
      <c r="T3706" s="10">
        <f t="shared" si="345"/>
        <v>42461.439745370371</v>
      </c>
    </row>
    <row r="3707" spans="1:20" ht="43" x14ac:dyDescent="0.5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11">
        <f t="shared" si="344"/>
        <v>41813.5</v>
      </c>
      <c r="T3707" s="10">
        <f t="shared" si="345"/>
        <v>41792.292986111112</v>
      </c>
    </row>
    <row r="3708" spans="1:20" ht="43" x14ac:dyDescent="0.5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5">
        <f t="shared" si="342"/>
        <v>1.2133333333333334</v>
      </c>
      <c r="P3708" s="6">
        <f t="shared" si="343"/>
        <v>140</v>
      </c>
      <c r="Q3708" t="str">
        <f t="shared" si="346"/>
        <v>theater</v>
      </c>
      <c r="R3708" t="str">
        <f t="shared" si="347"/>
        <v>plays</v>
      </c>
      <c r="S3708" s="11">
        <f t="shared" si="344"/>
        <v>41894.663761574076</v>
      </c>
      <c r="T3708" s="10">
        <f t="shared" si="345"/>
        <v>41879.663761574076</v>
      </c>
    </row>
    <row r="3709" spans="1:20" ht="43" x14ac:dyDescent="0.5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5">
        <f t="shared" si="342"/>
        <v>1.86</v>
      </c>
      <c r="P3709" s="6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11">
        <f t="shared" si="344"/>
        <v>42572.976388888885</v>
      </c>
      <c r="T3709" s="10">
        <f t="shared" si="345"/>
        <v>42551.798356481479</v>
      </c>
    </row>
    <row r="3710" spans="1:20" ht="43" x14ac:dyDescent="0.5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5">
        <f t="shared" si="342"/>
        <v>3</v>
      </c>
      <c r="P3710" s="6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11">
        <f t="shared" si="344"/>
        <v>41823.892199074071</v>
      </c>
      <c r="T3710" s="10">
        <f t="shared" si="345"/>
        <v>41809.892199074071</v>
      </c>
    </row>
    <row r="3711" spans="1:20" ht="43" x14ac:dyDescent="0.5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5">
        <f t="shared" si="342"/>
        <v>1.0825</v>
      </c>
      <c r="P3711" s="6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11">
        <f t="shared" si="344"/>
        <v>41815.457708333335</v>
      </c>
      <c r="T3711" s="10">
        <f t="shared" si="345"/>
        <v>41785.457708333335</v>
      </c>
    </row>
    <row r="3712" spans="1:20" ht="28.7" x14ac:dyDescent="0.5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11">
        <f t="shared" si="344"/>
        <v>42097.326249999998</v>
      </c>
      <c r="T3712" s="10">
        <f t="shared" si="345"/>
        <v>42072.326249999998</v>
      </c>
    </row>
    <row r="3713" spans="1:20" ht="28.7" x14ac:dyDescent="0.5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11">
        <f t="shared" si="344"/>
        <v>41805.416666666664</v>
      </c>
      <c r="T3713" s="10">
        <f t="shared" si="345"/>
        <v>41779.474224537036</v>
      </c>
    </row>
    <row r="3714" spans="1:20" ht="43" x14ac:dyDescent="0.5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5">
        <f t="shared" ref="O3714:O3777" si="348">E3714/D3714</f>
        <v>1.5373333333333334</v>
      </c>
      <c r="P3714" s="6">
        <f t="shared" ref="P3714:P3777" si="349">E3714/L3714</f>
        <v>110.86538461538461</v>
      </c>
      <c r="Q3714" t="str">
        <f t="shared" si="346"/>
        <v>theater</v>
      </c>
      <c r="R3714" t="str">
        <f t="shared" si="347"/>
        <v>plays</v>
      </c>
      <c r="S3714" s="11">
        <f t="shared" ref="S3714:S3777" si="350">(((I3714/60)/60)/24)+DATE(1970,1,1)+(-6/24)</f>
        <v>42155.040972222225</v>
      </c>
      <c r="T3714" s="10">
        <f t="shared" ref="T3714:T3777" si="351">(((J3714/60)/60)/24)+DATE(1970,1,1)+(-6/24)</f>
        <v>42133.922071759262</v>
      </c>
    </row>
    <row r="3715" spans="1:20" ht="43" x14ac:dyDescent="0.5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5">
        <f t="shared" si="348"/>
        <v>1.0149999999999999</v>
      </c>
      <c r="P3715" s="6">
        <f t="shared" si="349"/>
        <v>106.84210526315789</v>
      </c>
      <c r="Q3715" t="str">
        <f t="shared" ref="Q3715:Q3778" si="352">LEFT(N3715,FIND("/",N3715)-1)</f>
        <v>theater</v>
      </c>
      <c r="R3715" t="str">
        <f t="shared" ref="R3715:R3778" si="353">RIGHT(N3715, LEN(N3715)-FIND("/", N3715))</f>
        <v>plays</v>
      </c>
      <c r="S3715" s="11">
        <f t="shared" si="350"/>
        <v>42525.488032407404</v>
      </c>
      <c r="T3715" s="10">
        <f t="shared" si="351"/>
        <v>42505.488032407404</v>
      </c>
    </row>
    <row r="3716" spans="1:20" ht="43" x14ac:dyDescent="0.5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2"/>
        <v>theater</v>
      </c>
      <c r="R3716" t="str">
        <f t="shared" si="353"/>
        <v>plays</v>
      </c>
      <c r="S3716" s="11">
        <f t="shared" si="350"/>
        <v>42149.915972222225</v>
      </c>
      <c r="T3716" s="10">
        <f t="shared" si="351"/>
        <v>42118.306331018524</v>
      </c>
    </row>
    <row r="3717" spans="1:20" ht="43" x14ac:dyDescent="0.5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11">
        <f t="shared" si="350"/>
        <v>42094.286111111112</v>
      </c>
      <c r="T3717" s="10">
        <f t="shared" si="351"/>
        <v>42036.745590277773</v>
      </c>
    </row>
    <row r="3718" spans="1:20" ht="43" x14ac:dyDescent="0.5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11">
        <f t="shared" si="350"/>
        <v>42390.637835648144</v>
      </c>
      <c r="T3718" s="10">
        <f t="shared" si="351"/>
        <v>42360.637835648144</v>
      </c>
    </row>
    <row r="3719" spans="1:20" ht="43" x14ac:dyDescent="0.5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5">
        <f t="shared" si="348"/>
        <v>1.0075000000000001</v>
      </c>
      <c r="P3719" s="6">
        <f t="shared" si="349"/>
        <v>310</v>
      </c>
      <c r="Q3719" t="str">
        <f t="shared" si="352"/>
        <v>theater</v>
      </c>
      <c r="R3719" t="str">
        <f t="shared" si="353"/>
        <v>plays</v>
      </c>
      <c r="S3719" s="11">
        <f t="shared" si="350"/>
        <v>42133.616307870368</v>
      </c>
      <c r="T3719" s="10">
        <f t="shared" si="351"/>
        <v>42102.616307870368</v>
      </c>
    </row>
    <row r="3720" spans="1:20" ht="43" x14ac:dyDescent="0.5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11">
        <f t="shared" si="350"/>
        <v>42062.466145833328</v>
      </c>
      <c r="T3720" s="10">
        <f t="shared" si="351"/>
        <v>42032.466145833328</v>
      </c>
    </row>
    <row r="3721" spans="1:20" ht="28.7" x14ac:dyDescent="0.5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5">
        <f t="shared" si="348"/>
        <v>2.1</v>
      </c>
      <c r="P3721" s="6">
        <f t="shared" si="349"/>
        <v>105</v>
      </c>
      <c r="Q3721" t="str">
        <f t="shared" si="352"/>
        <v>theater</v>
      </c>
      <c r="R3721" t="str">
        <f t="shared" si="353"/>
        <v>plays</v>
      </c>
      <c r="S3721" s="11">
        <f t="shared" si="350"/>
        <v>42177.479930555557</v>
      </c>
      <c r="T3721" s="10">
        <f t="shared" si="351"/>
        <v>42147.479930555557</v>
      </c>
    </row>
    <row r="3722" spans="1:20" ht="28.7" x14ac:dyDescent="0.5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11">
        <f t="shared" si="350"/>
        <v>42187.743125000001</v>
      </c>
      <c r="T3722" s="10">
        <f t="shared" si="351"/>
        <v>42165.743125000001</v>
      </c>
    </row>
    <row r="3723" spans="1:20" ht="43" x14ac:dyDescent="0.5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5">
        <f t="shared" si="348"/>
        <v>1.008</v>
      </c>
      <c r="P3723" s="6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11">
        <f t="shared" si="350"/>
        <v>41948.727824074071</v>
      </c>
      <c r="T3723" s="10">
        <f t="shared" si="351"/>
        <v>41927.686157407406</v>
      </c>
    </row>
    <row r="3724" spans="1:20" ht="57.35" x14ac:dyDescent="0.5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11">
        <f t="shared" si="350"/>
        <v>42411.707638888889</v>
      </c>
      <c r="T3724" s="10">
        <f t="shared" si="351"/>
        <v>42381.421840277777</v>
      </c>
    </row>
    <row r="3725" spans="1:20" ht="28.7" x14ac:dyDescent="0.5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11">
        <f t="shared" si="350"/>
        <v>41973.544699074075</v>
      </c>
      <c r="T3725" s="10">
        <f t="shared" si="351"/>
        <v>41943.503032407411</v>
      </c>
    </row>
    <row r="3726" spans="1:20" ht="43" x14ac:dyDescent="0.5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11">
        <f t="shared" si="350"/>
        <v>42494.708333333328</v>
      </c>
      <c r="T3726" s="10">
        <f t="shared" si="351"/>
        <v>42465.241435185191</v>
      </c>
    </row>
    <row r="3727" spans="1:20" ht="43" x14ac:dyDescent="0.5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5">
        <f t="shared" si="348"/>
        <v>1.27</v>
      </c>
      <c r="P3727" s="6">
        <f t="shared" si="349"/>
        <v>25.4</v>
      </c>
      <c r="Q3727" t="str">
        <f t="shared" si="352"/>
        <v>theater</v>
      </c>
      <c r="R3727" t="str">
        <f t="shared" si="353"/>
        <v>plays</v>
      </c>
      <c r="S3727" s="11">
        <f t="shared" si="350"/>
        <v>42418.645833333328</v>
      </c>
      <c r="T3727" s="10">
        <f t="shared" si="351"/>
        <v>42401.695219907408</v>
      </c>
    </row>
    <row r="3728" spans="1:20" ht="43" x14ac:dyDescent="0.5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11">
        <f t="shared" si="350"/>
        <v>42489.625</v>
      </c>
      <c r="T3728" s="10">
        <f t="shared" si="351"/>
        <v>42461.890868055561</v>
      </c>
    </row>
    <row r="3729" spans="1:20" ht="43" x14ac:dyDescent="0.5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11">
        <f t="shared" si="350"/>
        <v>42662.954861111109</v>
      </c>
      <c r="T3729" s="10">
        <f t="shared" si="351"/>
        <v>42632.098310185189</v>
      </c>
    </row>
    <row r="3730" spans="1:20" ht="43" x14ac:dyDescent="0.5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11">
        <f t="shared" si="350"/>
        <v>42234.921018518522</v>
      </c>
      <c r="T3730" s="10">
        <f t="shared" si="351"/>
        <v>42204.921018518522</v>
      </c>
    </row>
    <row r="3731" spans="1:20" ht="43" x14ac:dyDescent="0.5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1">
        <f t="shared" si="350"/>
        <v>42085.91333333333</v>
      </c>
      <c r="T3731" s="10">
        <f t="shared" si="351"/>
        <v>42040.955000000002</v>
      </c>
    </row>
    <row r="3732" spans="1:20" ht="43" x14ac:dyDescent="0.5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5">
        <f t="shared" si="348"/>
        <v>0.1</v>
      </c>
      <c r="P3732" s="6">
        <f t="shared" si="349"/>
        <v>100</v>
      </c>
      <c r="Q3732" t="str">
        <f t="shared" si="352"/>
        <v>theater</v>
      </c>
      <c r="R3732" t="str">
        <f t="shared" si="353"/>
        <v>plays</v>
      </c>
      <c r="S3732" s="11">
        <f t="shared" si="350"/>
        <v>42233.427766203706</v>
      </c>
      <c r="T3732" s="10">
        <f t="shared" si="351"/>
        <v>42203.427766203706</v>
      </c>
    </row>
    <row r="3733" spans="1:20" ht="43" x14ac:dyDescent="0.5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11">
        <f t="shared" si="350"/>
        <v>42013.890972222223</v>
      </c>
      <c r="T3733" s="10">
        <f t="shared" si="351"/>
        <v>41983.502847222218</v>
      </c>
    </row>
    <row r="3734" spans="1:20" ht="43" x14ac:dyDescent="0.5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5">
        <f t="shared" si="348"/>
        <v>0.15411764705882353</v>
      </c>
      <c r="P3734" s="6">
        <f t="shared" si="349"/>
        <v>32.75</v>
      </c>
      <c r="Q3734" t="str">
        <f t="shared" si="352"/>
        <v>theater</v>
      </c>
      <c r="R3734" t="str">
        <f t="shared" si="353"/>
        <v>plays</v>
      </c>
      <c r="S3734" s="11">
        <f t="shared" si="350"/>
        <v>42028.25</v>
      </c>
      <c r="T3734" s="10">
        <f t="shared" si="351"/>
        <v>41968.427465277782</v>
      </c>
    </row>
    <row r="3735" spans="1:20" ht="43" x14ac:dyDescent="0.5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5">
        <f t="shared" si="348"/>
        <v>0</v>
      </c>
      <c r="P3735" s="6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11">
        <f t="shared" si="350"/>
        <v>42112.6875</v>
      </c>
      <c r="T3735" s="10">
        <f t="shared" si="351"/>
        <v>42102.774398148147</v>
      </c>
    </row>
    <row r="3736" spans="1:20" ht="43" x14ac:dyDescent="0.5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5">
        <f t="shared" si="348"/>
        <v>0.28466666666666668</v>
      </c>
      <c r="P3736" s="6">
        <f t="shared" si="349"/>
        <v>61</v>
      </c>
      <c r="Q3736" t="str">
        <f t="shared" si="352"/>
        <v>theater</v>
      </c>
      <c r="R3736" t="str">
        <f t="shared" si="353"/>
        <v>plays</v>
      </c>
      <c r="S3736" s="11">
        <f t="shared" si="350"/>
        <v>42149.651574074072</v>
      </c>
      <c r="T3736" s="10">
        <f t="shared" si="351"/>
        <v>42089.651574074072</v>
      </c>
    </row>
    <row r="3737" spans="1:20" ht="28.7" x14ac:dyDescent="0.5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5">
        <f t="shared" si="348"/>
        <v>0.13333333333333333</v>
      </c>
      <c r="P3737" s="6">
        <f t="shared" si="349"/>
        <v>10</v>
      </c>
      <c r="Q3737" t="str">
        <f t="shared" si="352"/>
        <v>theater</v>
      </c>
      <c r="R3737" t="str">
        <f t="shared" si="353"/>
        <v>plays</v>
      </c>
      <c r="S3737" s="11">
        <f t="shared" si="350"/>
        <v>42152.443159722221</v>
      </c>
      <c r="T3737" s="10">
        <f t="shared" si="351"/>
        <v>42122.443159722221</v>
      </c>
    </row>
    <row r="3738" spans="1:20" ht="43" x14ac:dyDescent="0.5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5">
        <f t="shared" si="348"/>
        <v>6.6666666666666671E-3</v>
      </c>
      <c r="P3738" s="6">
        <f t="shared" si="349"/>
        <v>10</v>
      </c>
      <c r="Q3738" t="str">
        <f t="shared" si="352"/>
        <v>theater</v>
      </c>
      <c r="R3738" t="str">
        <f t="shared" si="353"/>
        <v>plays</v>
      </c>
      <c r="S3738" s="11">
        <f t="shared" si="350"/>
        <v>42086.5</v>
      </c>
      <c r="T3738" s="10">
        <f t="shared" si="351"/>
        <v>42048.461724537032</v>
      </c>
    </row>
    <row r="3739" spans="1:20" ht="28.7" x14ac:dyDescent="0.5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5">
        <f t="shared" si="348"/>
        <v>0.21428571428571427</v>
      </c>
      <c r="P3739" s="6">
        <f t="shared" si="349"/>
        <v>37.5</v>
      </c>
      <c r="Q3739" t="str">
        <f t="shared" si="352"/>
        <v>theater</v>
      </c>
      <c r="R3739" t="str">
        <f t="shared" si="353"/>
        <v>plays</v>
      </c>
      <c r="S3739" s="11">
        <f t="shared" si="350"/>
        <v>42320.040972222225</v>
      </c>
      <c r="T3739" s="10">
        <f t="shared" si="351"/>
        <v>42297.441006944442</v>
      </c>
    </row>
    <row r="3740" spans="1:20" ht="28.7" x14ac:dyDescent="0.5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5">
        <f t="shared" si="348"/>
        <v>0.18</v>
      </c>
      <c r="P3740" s="6">
        <f t="shared" si="349"/>
        <v>45</v>
      </c>
      <c r="Q3740" t="str">
        <f t="shared" si="352"/>
        <v>theater</v>
      </c>
      <c r="R3740" t="str">
        <f t="shared" si="353"/>
        <v>plays</v>
      </c>
      <c r="S3740" s="11">
        <f t="shared" si="350"/>
        <v>41835.666666666664</v>
      </c>
      <c r="T3740" s="10">
        <f t="shared" si="351"/>
        <v>41813.688715277778</v>
      </c>
    </row>
    <row r="3741" spans="1:20" ht="43" x14ac:dyDescent="0.5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5">
        <f t="shared" si="348"/>
        <v>0.20125000000000001</v>
      </c>
      <c r="P3741" s="6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11">
        <f t="shared" si="350"/>
        <v>42568.199861111112</v>
      </c>
      <c r="T3741" s="10">
        <f t="shared" si="351"/>
        <v>42548.199861111112</v>
      </c>
    </row>
    <row r="3742" spans="1:20" ht="43" x14ac:dyDescent="0.5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11">
        <f t="shared" si="350"/>
        <v>41862.829143518517</v>
      </c>
      <c r="T3742" s="10">
        <f t="shared" si="351"/>
        <v>41832.839756944442</v>
      </c>
    </row>
    <row r="3743" spans="1:20" ht="43" x14ac:dyDescent="0.5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5">
        <f t="shared" si="348"/>
        <v>0</v>
      </c>
      <c r="P3743" s="6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11">
        <f t="shared" si="350"/>
        <v>42355.670717592591</v>
      </c>
      <c r="T3743" s="10">
        <f t="shared" si="351"/>
        <v>42325.670717592591</v>
      </c>
    </row>
    <row r="3744" spans="1:20" ht="43" x14ac:dyDescent="0.5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5">
        <f t="shared" si="348"/>
        <v>0.02</v>
      </c>
      <c r="P3744" s="6">
        <f t="shared" si="349"/>
        <v>25</v>
      </c>
      <c r="Q3744" t="str">
        <f t="shared" si="352"/>
        <v>theater</v>
      </c>
      <c r="R3744" t="str">
        <f t="shared" si="353"/>
        <v>plays</v>
      </c>
      <c r="S3744" s="11">
        <f t="shared" si="350"/>
        <v>41887.964629629627</v>
      </c>
      <c r="T3744" s="10">
        <f t="shared" si="351"/>
        <v>41857.964629629627</v>
      </c>
    </row>
    <row r="3745" spans="1:20" ht="28.7" x14ac:dyDescent="0.5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5">
        <f t="shared" si="348"/>
        <v>0</v>
      </c>
      <c r="P3745" s="6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11">
        <f t="shared" si="350"/>
        <v>41823.460231481484</v>
      </c>
      <c r="T3745" s="10">
        <f t="shared" si="351"/>
        <v>41793.460231481484</v>
      </c>
    </row>
    <row r="3746" spans="1:20" ht="43" x14ac:dyDescent="0.5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5">
        <f t="shared" si="348"/>
        <v>0</v>
      </c>
      <c r="P3746" s="6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11">
        <f t="shared" si="350"/>
        <v>41824.915972222225</v>
      </c>
      <c r="T3746" s="10">
        <f t="shared" si="351"/>
        <v>41793.564259259263</v>
      </c>
    </row>
    <row r="3747" spans="1:20" ht="43" x14ac:dyDescent="0.5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5">
        <f t="shared" si="348"/>
        <v>0.1</v>
      </c>
      <c r="P3747" s="6">
        <f t="shared" si="349"/>
        <v>10</v>
      </c>
      <c r="Q3747" t="str">
        <f t="shared" si="352"/>
        <v>theater</v>
      </c>
      <c r="R3747" t="str">
        <f t="shared" si="353"/>
        <v>plays</v>
      </c>
      <c r="S3747" s="11">
        <f t="shared" si="350"/>
        <v>41861.447939814818</v>
      </c>
      <c r="T3747" s="10">
        <f t="shared" si="351"/>
        <v>41831.447939814818</v>
      </c>
    </row>
    <row r="3748" spans="1:20" x14ac:dyDescent="0.5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5">
        <f t="shared" si="348"/>
        <v>2.3764705882352941E-2</v>
      </c>
      <c r="P3748" s="6">
        <f t="shared" si="349"/>
        <v>202</v>
      </c>
      <c r="Q3748" t="str">
        <f t="shared" si="352"/>
        <v>theater</v>
      </c>
      <c r="R3748" t="str">
        <f t="shared" si="353"/>
        <v>plays</v>
      </c>
      <c r="S3748" s="11">
        <f t="shared" si="350"/>
        <v>42651.139340277776</v>
      </c>
      <c r="T3748" s="10">
        <f t="shared" si="351"/>
        <v>42621.139340277776</v>
      </c>
    </row>
    <row r="3749" spans="1:20" ht="28.7" x14ac:dyDescent="0.5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5">
        <f t="shared" si="348"/>
        <v>0.01</v>
      </c>
      <c r="P3749" s="6">
        <f t="shared" si="349"/>
        <v>25</v>
      </c>
      <c r="Q3749" t="str">
        <f t="shared" si="352"/>
        <v>theater</v>
      </c>
      <c r="R3749" t="str">
        <f t="shared" si="353"/>
        <v>plays</v>
      </c>
      <c r="S3749" s="11">
        <f t="shared" si="350"/>
        <v>42190.707638888889</v>
      </c>
      <c r="T3749" s="10">
        <f t="shared" si="351"/>
        <v>42164.049722222218</v>
      </c>
    </row>
    <row r="3750" spans="1:20" ht="43" x14ac:dyDescent="0.5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11">
        <f t="shared" si="350"/>
        <v>42415.999305555553</v>
      </c>
      <c r="T3750" s="10">
        <f t="shared" si="351"/>
        <v>42395.456435185188</v>
      </c>
    </row>
    <row r="3751" spans="1:20" ht="43" x14ac:dyDescent="0.5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5">
        <f t="shared" si="348"/>
        <v>1.05</v>
      </c>
      <c r="P3751" s="6">
        <f t="shared" si="349"/>
        <v>75</v>
      </c>
      <c r="Q3751" t="str">
        <f t="shared" si="352"/>
        <v>theater</v>
      </c>
      <c r="R3751" t="str">
        <f t="shared" si="353"/>
        <v>musical</v>
      </c>
      <c r="S3751" s="11">
        <f t="shared" si="350"/>
        <v>42488.915972222225</v>
      </c>
      <c r="T3751" s="10">
        <f t="shared" si="351"/>
        <v>42457.877175925925</v>
      </c>
    </row>
    <row r="3752" spans="1:20" ht="86" x14ac:dyDescent="0.5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5">
        <f t="shared" si="348"/>
        <v>1.0044999999999999</v>
      </c>
      <c r="P3752" s="6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1">
        <f t="shared" si="350"/>
        <v>42045.082638888889</v>
      </c>
      <c r="T3752" s="10">
        <f t="shared" si="351"/>
        <v>42016.731574074074</v>
      </c>
    </row>
    <row r="3753" spans="1:20" ht="43" x14ac:dyDescent="0.5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11">
        <f t="shared" si="350"/>
        <v>42462.743900462956</v>
      </c>
      <c r="T3753" s="10">
        <f t="shared" si="351"/>
        <v>42402.785567129627</v>
      </c>
    </row>
    <row r="3754" spans="1:20" ht="57.35" x14ac:dyDescent="0.5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11">
        <f t="shared" si="350"/>
        <v>42659.625</v>
      </c>
      <c r="T3754" s="10">
        <f t="shared" si="351"/>
        <v>42619.552488425921</v>
      </c>
    </row>
    <row r="3755" spans="1:20" ht="43" x14ac:dyDescent="0.5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11">
        <f t="shared" si="350"/>
        <v>42157.75</v>
      </c>
      <c r="T3755" s="10">
        <f t="shared" si="351"/>
        <v>42128.574074074073</v>
      </c>
    </row>
    <row r="3756" spans="1:20" ht="43" x14ac:dyDescent="0.5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5">
        <f t="shared" si="348"/>
        <v>1.2</v>
      </c>
      <c r="P3756" s="6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11">
        <f t="shared" si="350"/>
        <v>41845.957638888889</v>
      </c>
      <c r="T3756" s="10">
        <f t="shared" si="351"/>
        <v>41808.631215277775</v>
      </c>
    </row>
    <row r="3757" spans="1:20" ht="43" x14ac:dyDescent="0.5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11">
        <f t="shared" si="350"/>
        <v>42475.616979166662</v>
      </c>
      <c r="T3757" s="10">
        <f t="shared" si="351"/>
        <v>42445.616979166662</v>
      </c>
    </row>
    <row r="3758" spans="1:20" ht="43" x14ac:dyDescent="0.5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11">
        <f t="shared" si="350"/>
        <v>41801.564791666664</v>
      </c>
      <c r="T3758" s="10">
        <f t="shared" si="351"/>
        <v>41771.564791666664</v>
      </c>
    </row>
    <row r="3759" spans="1:20" ht="43" x14ac:dyDescent="0.5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1">
        <f t="shared" si="350"/>
        <v>41974.600868055553</v>
      </c>
      <c r="T3759" s="10">
        <f t="shared" si="351"/>
        <v>41954.600868055553</v>
      </c>
    </row>
    <row r="3760" spans="1:20" ht="28.7" x14ac:dyDescent="0.5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5">
        <f t="shared" si="348"/>
        <v>1.0233333333333334</v>
      </c>
      <c r="P3760" s="6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11">
        <f t="shared" si="350"/>
        <v>41777.958333333336</v>
      </c>
      <c r="T3760" s="10">
        <f t="shared" si="351"/>
        <v>41747.221504629626</v>
      </c>
    </row>
    <row r="3761" spans="1:20" ht="28.7" x14ac:dyDescent="0.5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11">
        <f t="shared" si="350"/>
        <v>42241.858252314814</v>
      </c>
      <c r="T3761" s="10">
        <f t="shared" si="351"/>
        <v>42181.858252314814</v>
      </c>
    </row>
    <row r="3762" spans="1:20" ht="43" x14ac:dyDescent="0.5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5">
        <f t="shared" si="348"/>
        <v>1.010154</v>
      </c>
      <c r="P3762" s="6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11">
        <f t="shared" si="350"/>
        <v>41764.275300925925</v>
      </c>
      <c r="T3762" s="10">
        <f t="shared" si="351"/>
        <v>41739.275300925925</v>
      </c>
    </row>
    <row r="3763" spans="1:20" ht="43" x14ac:dyDescent="0.5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5">
        <f t="shared" si="348"/>
        <v>1</v>
      </c>
      <c r="P3763" s="6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11">
        <f t="shared" si="350"/>
        <v>42226.708333333328</v>
      </c>
      <c r="T3763" s="10">
        <f t="shared" si="351"/>
        <v>42173.216863425929</v>
      </c>
    </row>
    <row r="3764" spans="1:20" ht="43" x14ac:dyDescent="0.5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5">
        <f t="shared" si="348"/>
        <v>1.0624</v>
      </c>
      <c r="P3764" s="6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11">
        <f t="shared" si="350"/>
        <v>42218.563530092593</v>
      </c>
      <c r="T3764" s="10">
        <f t="shared" si="351"/>
        <v>42193.563530092593</v>
      </c>
    </row>
    <row r="3765" spans="1:20" ht="28.7" x14ac:dyDescent="0.5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5">
        <f t="shared" si="348"/>
        <v>1</v>
      </c>
      <c r="P3765" s="6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11">
        <f t="shared" si="350"/>
        <v>42095.458634259259</v>
      </c>
      <c r="T3765" s="10">
        <f t="shared" si="351"/>
        <v>42065.500300925924</v>
      </c>
    </row>
    <row r="3766" spans="1:20" ht="43" x14ac:dyDescent="0.5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5">
        <f t="shared" si="348"/>
        <v>1</v>
      </c>
      <c r="P3766" s="6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11">
        <f t="shared" si="350"/>
        <v>42518.774999999994</v>
      </c>
      <c r="T3766" s="10">
        <f t="shared" si="351"/>
        <v>42499.592962962968</v>
      </c>
    </row>
    <row r="3767" spans="1:20" ht="43" x14ac:dyDescent="0.5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11">
        <f t="shared" si="350"/>
        <v>41850.526412037041</v>
      </c>
      <c r="T3767" s="10">
        <f t="shared" si="351"/>
        <v>41820.526412037041</v>
      </c>
    </row>
    <row r="3768" spans="1:20" ht="28.7" x14ac:dyDescent="0.5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5">
        <f t="shared" si="348"/>
        <v>1.0265010000000001</v>
      </c>
      <c r="P3768" s="6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11">
        <f t="shared" si="350"/>
        <v>41822.917187500003</v>
      </c>
      <c r="T3768" s="10">
        <f t="shared" si="351"/>
        <v>41787.917187500003</v>
      </c>
    </row>
    <row r="3769" spans="1:20" ht="43" x14ac:dyDescent="0.5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5">
        <f t="shared" si="348"/>
        <v>1.1675</v>
      </c>
      <c r="P3769" s="6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11">
        <f t="shared" si="350"/>
        <v>42063.957638888889</v>
      </c>
      <c r="T3769" s="10">
        <f t="shared" si="351"/>
        <v>42049.769641203704</v>
      </c>
    </row>
    <row r="3770" spans="1:20" ht="43" x14ac:dyDescent="0.5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11">
        <f t="shared" si="350"/>
        <v>41802.477893518517</v>
      </c>
      <c r="T3770" s="10">
        <f t="shared" si="351"/>
        <v>41772.477893518517</v>
      </c>
    </row>
    <row r="3771" spans="1:20" ht="43" x14ac:dyDescent="0.5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5">
        <f t="shared" si="348"/>
        <v>1</v>
      </c>
      <c r="P3771" s="6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11">
        <f t="shared" si="350"/>
        <v>42475.348136574074</v>
      </c>
      <c r="T3771" s="10">
        <f t="shared" si="351"/>
        <v>42445.348136574074</v>
      </c>
    </row>
    <row r="3772" spans="1:20" ht="43" x14ac:dyDescent="0.5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5">
        <f t="shared" si="348"/>
        <v>1</v>
      </c>
      <c r="P3772" s="6">
        <f t="shared" si="349"/>
        <v>100</v>
      </c>
      <c r="Q3772" t="str">
        <f t="shared" si="352"/>
        <v>theater</v>
      </c>
      <c r="R3772" t="str">
        <f t="shared" si="353"/>
        <v>musical</v>
      </c>
      <c r="S3772" s="11">
        <f t="shared" si="350"/>
        <v>42168.680671296301</v>
      </c>
      <c r="T3772" s="10">
        <f t="shared" si="351"/>
        <v>42138.680671296301</v>
      </c>
    </row>
    <row r="3773" spans="1:20" ht="28.7" x14ac:dyDescent="0.5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5">
        <f t="shared" si="348"/>
        <v>1.46</v>
      </c>
      <c r="P3773" s="6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11">
        <f t="shared" si="350"/>
        <v>42507.75</v>
      </c>
      <c r="T3773" s="10">
        <f t="shared" si="351"/>
        <v>42493.607083333336</v>
      </c>
    </row>
    <row r="3774" spans="1:20" ht="43" x14ac:dyDescent="0.5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11">
        <f t="shared" si="350"/>
        <v>42703</v>
      </c>
      <c r="T3774" s="10">
        <f t="shared" si="351"/>
        <v>42682.366967592592</v>
      </c>
    </row>
    <row r="3775" spans="1:20" ht="28.7" x14ac:dyDescent="0.5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11">
        <f t="shared" si="350"/>
        <v>42688.838888888888</v>
      </c>
      <c r="T3775" s="10">
        <f t="shared" si="351"/>
        <v>42655.755173611105</v>
      </c>
    </row>
    <row r="3776" spans="1:20" ht="43" x14ac:dyDescent="0.5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5">
        <f t="shared" si="348"/>
        <v>1</v>
      </c>
      <c r="P3776" s="6">
        <f t="shared" si="349"/>
        <v>100</v>
      </c>
      <c r="Q3776" t="str">
        <f t="shared" si="352"/>
        <v>theater</v>
      </c>
      <c r="R3776" t="str">
        <f t="shared" si="353"/>
        <v>musical</v>
      </c>
      <c r="S3776" s="11">
        <f t="shared" si="350"/>
        <v>42103.542303240742</v>
      </c>
      <c r="T3776" s="10">
        <f t="shared" si="351"/>
        <v>42087.542303240742</v>
      </c>
    </row>
    <row r="3777" spans="1:20" ht="43" x14ac:dyDescent="0.5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11">
        <f t="shared" si="350"/>
        <v>42102.916666666672</v>
      </c>
      <c r="T3777" s="10">
        <f t="shared" si="351"/>
        <v>42075.692627314813</v>
      </c>
    </row>
    <row r="3778" spans="1:20" ht="57.35" x14ac:dyDescent="0.5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5">
        <f t="shared" ref="O3778:O3841" si="354">E3778/D3778</f>
        <v>1.0671250000000001</v>
      </c>
      <c r="P3778" s="6">
        <f t="shared" ref="P3778:P3841" si="355">E3778/L3778</f>
        <v>90.819148936170208</v>
      </c>
      <c r="Q3778" t="str">
        <f t="shared" si="352"/>
        <v>theater</v>
      </c>
      <c r="R3778" t="str">
        <f t="shared" si="353"/>
        <v>musical</v>
      </c>
      <c r="S3778" s="11">
        <f t="shared" ref="S3778:S3841" si="356">(((I3778/60)/60)/24)+DATE(1970,1,1)+(-6/24)</f>
        <v>41851.791666666664</v>
      </c>
      <c r="T3778" s="10">
        <f t="shared" ref="T3778:T3841" si="357">(((J3778/60)/60)/24)+DATE(1970,1,1)+(-6/24)</f>
        <v>41814.117800925924</v>
      </c>
    </row>
    <row r="3779" spans="1:20" ht="43" x14ac:dyDescent="0.5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5">
        <f t="shared" si="354"/>
        <v>1.4319999999999999</v>
      </c>
      <c r="P3779" s="6">
        <f t="shared" si="355"/>
        <v>48.542372881355931</v>
      </c>
      <c r="Q3779" t="str">
        <f t="shared" ref="Q3779:Q3842" si="358">LEFT(N3779,FIND("/",N3779)-1)</f>
        <v>theater</v>
      </c>
      <c r="R3779" t="str">
        <f t="shared" ref="R3779:R3842" si="359">RIGHT(N3779, LEN(N3779)-FIND("/", N3779))</f>
        <v>musical</v>
      </c>
      <c r="S3779" s="11">
        <f t="shared" si="356"/>
        <v>41908.916666666664</v>
      </c>
      <c r="T3779" s="10">
        <f t="shared" si="357"/>
        <v>41886.861354166671</v>
      </c>
    </row>
    <row r="3780" spans="1:20" ht="28.7" x14ac:dyDescent="0.5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8"/>
        <v>theater</v>
      </c>
      <c r="R3780" t="str">
        <f t="shared" si="359"/>
        <v>musical</v>
      </c>
      <c r="S3780" s="11">
        <f t="shared" si="356"/>
        <v>42049.569212962961</v>
      </c>
      <c r="T3780" s="10">
        <f t="shared" si="357"/>
        <v>41989.569212962961</v>
      </c>
    </row>
    <row r="3781" spans="1:20" ht="28.7" x14ac:dyDescent="0.5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11">
        <f t="shared" si="356"/>
        <v>42455.443750000006</v>
      </c>
      <c r="T3781" s="10">
        <f t="shared" si="357"/>
        <v>42425.485416666663</v>
      </c>
    </row>
    <row r="3782" spans="1:20" ht="43" x14ac:dyDescent="0.5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5">
        <f t="shared" si="354"/>
        <v>1.2</v>
      </c>
      <c r="P3782" s="6">
        <f t="shared" si="355"/>
        <v>100</v>
      </c>
      <c r="Q3782" t="str">
        <f t="shared" si="358"/>
        <v>theater</v>
      </c>
      <c r="R3782" t="str">
        <f t="shared" si="359"/>
        <v>musical</v>
      </c>
      <c r="S3782" s="11">
        <f t="shared" si="356"/>
        <v>42198.587499999994</v>
      </c>
      <c r="T3782" s="10">
        <f t="shared" si="357"/>
        <v>42165.969733796301</v>
      </c>
    </row>
    <row r="3783" spans="1:20" ht="43" x14ac:dyDescent="0.5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5">
        <f t="shared" si="354"/>
        <v>1.0966666666666667</v>
      </c>
      <c r="P3783" s="6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11">
        <f t="shared" si="356"/>
        <v>41890.632928240739</v>
      </c>
      <c r="T3783" s="10">
        <f t="shared" si="357"/>
        <v>41865.632928240739</v>
      </c>
    </row>
    <row r="3784" spans="1:20" ht="43" x14ac:dyDescent="0.5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11">
        <f t="shared" si="356"/>
        <v>42575.708333333328</v>
      </c>
      <c r="T3784" s="10">
        <f t="shared" si="357"/>
        <v>42546.612233796302</v>
      </c>
    </row>
    <row r="3785" spans="1:20" ht="43" x14ac:dyDescent="0.5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11">
        <f t="shared" si="356"/>
        <v>42444.416666666672</v>
      </c>
      <c r="T3785" s="10">
        <f t="shared" si="357"/>
        <v>42419.890277777777</v>
      </c>
    </row>
    <row r="3786" spans="1:20" ht="43" x14ac:dyDescent="0.5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5">
        <f t="shared" si="354"/>
        <v>1.1499999999999999</v>
      </c>
      <c r="P3786" s="6">
        <f t="shared" si="355"/>
        <v>115</v>
      </c>
      <c r="Q3786" t="str">
        <f t="shared" si="358"/>
        <v>theater</v>
      </c>
      <c r="R3786" t="str">
        <f t="shared" si="359"/>
        <v>musical</v>
      </c>
      <c r="S3786" s="11">
        <f t="shared" si="356"/>
        <v>42561.730694444443</v>
      </c>
      <c r="T3786" s="10">
        <f t="shared" si="357"/>
        <v>42531.730694444443</v>
      </c>
    </row>
    <row r="3787" spans="1:20" ht="43" x14ac:dyDescent="0.5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5">
        <f t="shared" si="354"/>
        <v>1.5075000000000001</v>
      </c>
      <c r="P3787" s="6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1">
        <f t="shared" si="356"/>
        <v>42584.168749999997</v>
      </c>
      <c r="T3787" s="10">
        <f t="shared" si="357"/>
        <v>42548.38853009259</v>
      </c>
    </row>
    <row r="3788" spans="1:20" ht="43" x14ac:dyDescent="0.5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11">
        <f t="shared" si="356"/>
        <v>42516.787905092591</v>
      </c>
      <c r="T3788" s="10">
        <f t="shared" si="357"/>
        <v>42486.787905092591</v>
      </c>
    </row>
    <row r="3789" spans="1:20" ht="43" x14ac:dyDescent="0.5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5">
        <f t="shared" si="354"/>
        <v>1.0028571428571429</v>
      </c>
      <c r="P3789" s="6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1">
        <f t="shared" si="356"/>
        <v>42195.915972222225</v>
      </c>
      <c r="T3789" s="10">
        <f t="shared" si="357"/>
        <v>42167.284791666665</v>
      </c>
    </row>
    <row r="3790" spans="1:20" ht="71.7" x14ac:dyDescent="0.5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5">
        <f t="shared" si="354"/>
        <v>6.6666666666666671E-3</v>
      </c>
      <c r="P3790" s="6">
        <f t="shared" si="355"/>
        <v>500</v>
      </c>
      <c r="Q3790" t="str">
        <f t="shared" si="358"/>
        <v>theater</v>
      </c>
      <c r="R3790" t="str">
        <f t="shared" si="359"/>
        <v>musical</v>
      </c>
      <c r="S3790" s="11">
        <f t="shared" si="356"/>
        <v>42361.429166666669</v>
      </c>
      <c r="T3790" s="10">
        <f t="shared" si="357"/>
        <v>42333.445821759262</v>
      </c>
    </row>
    <row r="3791" spans="1:20" ht="43" x14ac:dyDescent="0.5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5">
        <f t="shared" si="354"/>
        <v>3.267605633802817E-2</v>
      </c>
      <c r="P3791" s="6">
        <f t="shared" si="355"/>
        <v>29</v>
      </c>
      <c r="Q3791" t="str">
        <f t="shared" si="358"/>
        <v>theater</v>
      </c>
      <c r="R3791" t="str">
        <f t="shared" si="359"/>
        <v>musical</v>
      </c>
      <c r="S3791" s="11">
        <f t="shared" si="356"/>
        <v>42170.548819444448</v>
      </c>
      <c r="T3791" s="10">
        <f t="shared" si="357"/>
        <v>42138.548819444448</v>
      </c>
    </row>
    <row r="3792" spans="1:20" ht="43" x14ac:dyDescent="0.5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5">
        <f t="shared" si="354"/>
        <v>0</v>
      </c>
      <c r="P3792" s="6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11">
        <f t="shared" si="356"/>
        <v>42696.458599537036</v>
      </c>
      <c r="T3792" s="10">
        <f t="shared" si="357"/>
        <v>42666.416932870372</v>
      </c>
    </row>
    <row r="3793" spans="1:20" ht="28.7" x14ac:dyDescent="0.5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5">
        <f t="shared" si="354"/>
        <v>0</v>
      </c>
      <c r="P3793" s="6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11">
        <f t="shared" si="356"/>
        <v>41826.442037037035</v>
      </c>
      <c r="T3793" s="10">
        <f t="shared" si="357"/>
        <v>41766.442037037035</v>
      </c>
    </row>
    <row r="3794" spans="1:20" ht="28.7" x14ac:dyDescent="0.5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5">
        <f t="shared" si="354"/>
        <v>2.8E-3</v>
      </c>
      <c r="P3794" s="6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1">
        <f t="shared" si="356"/>
        <v>42200.197013888886</v>
      </c>
      <c r="T3794" s="10">
        <f t="shared" si="357"/>
        <v>42170.197013888886</v>
      </c>
    </row>
    <row r="3795" spans="1:20" ht="43" x14ac:dyDescent="0.5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5">
        <f t="shared" si="354"/>
        <v>0.59657142857142853</v>
      </c>
      <c r="P3795" s="6">
        <f t="shared" si="355"/>
        <v>174</v>
      </c>
      <c r="Q3795" t="str">
        <f t="shared" si="358"/>
        <v>theater</v>
      </c>
      <c r="R3795" t="str">
        <f t="shared" si="359"/>
        <v>musical</v>
      </c>
      <c r="S3795" s="11">
        <f t="shared" si="356"/>
        <v>41989.688993055555</v>
      </c>
      <c r="T3795" s="10">
        <f t="shared" si="357"/>
        <v>41968.688993055555</v>
      </c>
    </row>
    <row r="3796" spans="1:20" ht="43" x14ac:dyDescent="0.5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5">
        <f t="shared" si="354"/>
        <v>0.01</v>
      </c>
      <c r="P3796" s="6">
        <f t="shared" si="355"/>
        <v>50</v>
      </c>
      <c r="Q3796" t="str">
        <f t="shared" si="358"/>
        <v>theater</v>
      </c>
      <c r="R3796" t="str">
        <f t="shared" si="359"/>
        <v>musical</v>
      </c>
      <c r="S3796" s="11">
        <f t="shared" si="356"/>
        <v>42162.33048611111</v>
      </c>
      <c r="T3796" s="10">
        <f t="shared" si="357"/>
        <v>42132.33048611111</v>
      </c>
    </row>
    <row r="3797" spans="1:20" ht="43" x14ac:dyDescent="0.5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5">
        <f t="shared" si="354"/>
        <v>1.6666666666666666E-2</v>
      </c>
      <c r="P3797" s="6">
        <f t="shared" si="355"/>
        <v>5</v>
      </c>
      <c r="Q3797" t="str">
        <f t="shared" si="358"/>
        <v>theater</v>
      </c>
      <c r="R3797" t="str">
        <f t="shared" si="359"/>
        <v>musical</v>
      </c>
      <c r="S3797" s="11">
        <f t="shared" si="356"/>
        <v>42244.6875</v>
      </c>
      <c r="T3797" s="10">
        <f t="shared" si="357"/>
        <v>42201.186226851853</v>
      </c>
    </row>
    <row r="3798" spans="1:20" ht="43" x14ac:dyDescent="0.5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5">
        <f t="shared" si="354"/>
        <v>4.4444444444444447E-5</v>
      </c>
      <c r="P3798" s="6">
        <f t="shared" si="355"/>
        <v>1</v>
      </c>
      <c r="Q3798" t="str">
        <f t="shared" si="358"/>
        <v>theater</v>
      </c>
      <c r="R3798" t="str">
        <f t="shared" si="359"/>
        <v>musical</v>
      </c>
      <c r="S3798" s="11">
        <f t="shared" si="356"/>
        <v>42748.779583333337</v>
      </c>
      <c r="T3798" s="10">
        <f t="shared" si="357"/>
        <v>42688.779583333337</v>
      </c>
    </row>
    <row r="3799" spans="1:20" ht="43" x14ac:dyDescent="0.5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11">
        <f t="shared" si="356"/>
        <v>42114.631539351853</v>
      </c>
      <c r="T3799" s="10">
        <f t="shared" si="357"/>
        <v>42084.631539351853</v>
      </c>
    </row>
    <row r="3800" spans="1:20" ht="43" x14ac:dyDescent="0.5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5">
        <f t="shared" si="354"/>
        <v>1.4642857142857143E-2</v>
      </c>
      <c r="P3800" s="6">
        <f t="shared" si="355"/>
        <v>205</v>
      </c>
      <c r="Q3800" t="str">
        <f t="shared" si="358"/>
        <v>theater</v>
      </c>
      <c r="R3800" t="str">
        <f t="shared" si="359"/>
        <v>musical</v>
      </c>
      <c r="S3800" s="11">
        <f t="shared" si="356"/>
        <v>41861.472777777781</v>
      </c>
      <c r="T3800" s="10">
        <f t="shared" si="357"/>
        <v>41831.472777777781</v>
      </c>
    </row>
    <row r="3801" spans="1:20" ht="28.7" x14ac:dyDescent="0.5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5">
        <f t="shared" si="354"/>
        <v>4.02E-2</v>
      </c>
      <c r="P3801" s="6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1">
        <f t="shared" si="356"/>
        <v>42440.68105324074</v>
      </c>
      <c r="T3801" s="10">
        <f t="shared" si="357"/>
        <v>42410.68105324074</v>
      </c>
    </row>
    <row r="3802" spans="1:20" ht="43" x14ac:dyDescent="0.5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5">
        <f t="shared" si="354"/>
        <v>4.0045454545454544E-2</v>
      </c>
      <c r="P3802" s="6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11">
        <f t="shared" si="356"/>
        <v>42014.957638888889</v>
      </c>
      <c r="T3802" s="10">
        <f t="shared" si="357"/>
        <v>41982.487071759257</v>
      </c>
    </row>
    <row r="3803" spans="1:20" ht="43" x14ac:dyDescent="0.5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11">
        <f t="shared" si="356"/>
        <v>42006.426111111112</v>
      </c>
      <c r="T3803" s="10">
        <f t="shared" si="357"/>
        <v>41975.426111111112</v>
      </c>
    </row>
    <row r="3804" spans="1:20" ht="43" x14ac:dyDescent="0.5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5">
        <f t="shared" si="354"/>
        <v>0</v>
      </c>
      <c r="P3804" s="6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11">
        <f t="shared" si="356"/>
        <v>42298.876226851848</v>
      </c>
      <c r="T3804" s="10">
        <f t="shared" si="357"/>
        <v>42268.876226851848</v>
      </c>
    </row>
    <row r="3805" spans="1:20" ht="28.7" x14ac:dyDescent="0.5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5">
        <f t="shared" si="354"/>
        <v>0.19650000000000001</v>
      </c>
      <c r="P3805" s="6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1">
        <f t="shared" si="356"/>
        <v>42433.721851851849</v>
      </c>
      <c r="T3805" s="10">
        <f t="shared" si="357"/>
        <v>42403.721851851849</v>
      </c>
    </row>
    <row r="3806" spans="1:20" ht="43" x14ac:dyDescent="0.5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5">
        <f t="shared" si="354"/>
        <v>0</v>
      </c>
      <c r="P3806" s="6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11">
        <f t="shared" si="356"/>
        <v>42582.041666666672</v>
      </c>
      <c r="T3806" s="10">
        <f t="shared" si="357"/>
        <v>42526.75953703704</v>
      </c>
    </row>
    <row r="3807" spans="1:20" ht="43" x14ac:dyDescent="0.5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5">
        <f t="shared" si="354"/>
        <v>2.0000000000000002E-5</v>
      </c>
      <c r="P3807" s="6">
        <f t="shared" si="355"/>
        <v>1.5</v>
      </c>
      <c r="Q3807" t="str">
        <f t="shared" si="358"/>
        <v>theater</v>
      </c>
      <c r="R3807" t="str">
        <f t="shared" si="359"/>
        <v>musical</v>
      </c>
      <c r="S3807" s="11">
        <f t="shared" si="356"/>
        <v>41909.637037037035</v>
      </c>
      <c r="T3807" s="10">
        <f t="shared" si="357"/>
        <v>41849.637037037035</v>
      </c>
    </row>
    <row r="3808" spans="1:20" ht="43" x14ac:dyDescent="0.5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5">
        <f t="shared" si="354"/>
        <v>6.6666666666666664E-4</v>
      </c>
      <c r="P3808" s="6">
        <f t="shared" si="355"/>
        <v>5</v>
      </c>
      <c r="Q3808" t="str">
        <f t="shared" si="358"/>
        <v>theater</v>
      </c>
      <c r="R3808" t="str">
        <f t="shared" si="359"/>
        <v>musical</v>
      </c>
      <c r="S3808" s="11">
        <f t="shared" si="356"/>
        <v>41819.009039351848</v>
      </c>
      <c r="T3808" s="10">
        <f t="shared" si="357"/>
        <v>41799.009039351848</v>
      </c>
    </row>
    <row r="3809" spans="1:20" ht="43" x14ac:dyDescent="0.5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11">
        <f t="shared" si="356"/>
        <v>42097.659016203703</v>
      </c>
      <c r="T3809" s="10">
        <f t="shared" si="357"/>
        <v>42090.659016203703</v>
      </c>
    </row>
    <row r="3810" spans="1:20" ht="43" x14ac:dyDescent="0.5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5">
        <f t="shared" si="354"/>
        <v>1</v>
      </c>
      <c r="P3810" s="6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11">
        <f t="shared" si="356"/>
        <v>42119.162256944444</v>
      </c>
      <c r="T3810" s="10">
        <f t="shared" si="357"/>
        <v>42059.203923611116</v>
      </c>
    </row>
    <row r="3811" spans="1:20" ht="43" x14ac:dyDescent="0.5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5">
        <f t="shared" si="354"/>
        <v>1.0125</v>
      </c>
      <c r="P3811" s="6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11">
        <f t="shared" si="356"/>
        <v>41850.708333333336</v>
      </c>
      <c r="T3811" s="10">
        <f t="shared" si="357"/>
        <v>41800.276701388888</v>
      </c>
    </row>
    <row r="3812" spans="1:20" ht="43" x14ac:dyDescent="0.5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11">
        <f t="shared" si="356"/>
        <v>42084.557384259257</v>
      </c>
      <c r="T3812" s="10">
        <f t="shared" si="357"/>
        <v>42054.599050925928</v>
      </c>
    </row>
    <row r="3813" spans="1:20" ht="43" x14ac:dyDescent="0.5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5">
        <f t="shared" si="354"/>
        <v>3.3</v>
      </c>
      <c r="P3813" s="6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11">
        <f t="shared" si="356"/>
        <v>42521.208333333328</v>
      </c>
      <c r="T3813" s="10">
        <f t="shared" si="357"/>
        <v>42487.37700231481</v>
      </c>
    </row>
    <row r="3814" spans="1:20" ht="43" x14ac:dyDescent="0.5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11">
        <f t="shared" si="356"/>
        <v>42155.915972222225</v>
      </c>
      <c r="T3814" s="10">
        <f t="shared" si="357"/>
        <v>42109.501250000001</v>
      </c>
    </row>
    <row r="3815" spans="1:20" ht="43" x14ac:dyDescent="0.5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11">
        <f t="shared" si="356"/>
        <v>42535.654861111107</v>
      </c>
      <c r="T3815" s="10">
        <f t="shared" si="357"/>
        <v>42497.025706018518</v>
      </c>
    </row>
    <row r="3816" spans="1:20" ht="43" x14ac:dyDescent="0.5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11">
        <f t="shared" si="356"/>
        <v>42094.915972222225</v>
      </c>
      <c r="T3816" s="10">
        <f t="shared" si="357"/>
        <v>42058.654074074075</v>
      </c>
    </row>
    <row r="3817" spans="1:20" ht="28.7" x14ac:dyDescent="0.5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11">
        <f t="shared" si="356"/>
        <v>42236.708333333328</v>
      </c>
      <c r="T3817" s="10">
        <f t="shared" si="357"/>
        <v>42207.009918981479</v>
      </c>
    </row>
    <row r="3818" spans="1:20" ht="57.35" x14ac:dyDescent="0.5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5">
        <f t="shared" si="354"/>
        <v>1.19238</v>
      </c>
      <c r="P3818" s="6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11">
        <f t="shared" si="356"/>
        <v>41837.440081018518</v>
      </c>
      <c r="T3818" s="10">
        <f t="shared" si="357"/>
        <v>41807.440081018518</v>
      </c>
    </row>
    <row r="3819" spans="1:20" ht="43" x14ac:dyDescent="0.5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5">
        <f t="shared" si="354"/>
        <v>1.0725</v>
      </c>
      <c r="P3819" s="6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1">
        <f t="shared" si="356"/>
        <v>42300.915972222225</v>
      </c>
      <c r="T3819" s="10">
        <f t="shared" si="357"/>
        <v>42284.44694444444</v>
      </c>
    </row>
    <row r="3820" spans="1:20" ht="43" x14ac:dyDescent="0.5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5">
        <f t="shared" si="354"/>
        <v>2.2799999999999998</v>
      </c>
      <c r="P3820" s="6">
        <f t="shared" si="355"/>
        <v>57</v>
      </c>
      <c r="Q3820" t="str">
        <f t="shared" si="358"/>
        <v>theater</v>
      </c>
      <c r="R3820" t="str">
        <f t="shared" si="359"/>
        <v>plays</v>
      </c>
      <c r="S3820" s="11">
        <f t="shared" si="356"/>
        <v>42075.550717592589</v>
      </c>
      <c r="T3820" s="10">
        <f t="shared" si="357"/>
        <v>42045.59238425926</v>
      </c>
    </row>
    <row r="3821" spans="1:20" ht="43" x14ac:dyDescent="0.5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5">
        <f t="shared" si="354"/>
        <v>1.0640000000000001</v>
      </c>
      <c r="P3821" s="6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11">
        <f t="shared" si="356"/>
        <v>42202.626388888893</v>
      </c>
      <c r="T3821" s="10">
        <f t="shared" si="357"/>
        <v>42183.959537037037</v>
      </c>
    </row>
    <row r="3822" spans="1:20" ht="43" x14ac:dyDescent="0.5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5">
        <f t="shared" si="354"/>
        <v>1.4333333333333333</v>
      </c>
      <c r="P3822" s="6">
        <f t="shared" si="355"/>
        <v>21.5</v>
      </c>
      <c r="Q3822" t="str">
        <f t="shared" si="358"/>
        <v>theater</v>
      </c>
      <c r="R3822" t="str">
        <f t="shared" si="359"/>
        <v>plays</v>
      </c>
      <c r="S3822" s="11">
        <f t="shared" si="356"/>
        <v>42190.401817129634</v>
      </c>
      <c r="T3822" s="10">
        <f t="shared" si="357"/>
        <v>42160.401817129634</v>
      </c>
    </row>
    <row r="3823" spans="1:20" ht="43" x14ac:dyDescent="0.5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11">
        <f t="shared" si="356"/>
        <v>42372.930636574078</v>
      </c>
      <c r="T3823" s="10">
        <f t="shared" si="357"/>
        <v>42340.930636574078</v>
      </c>
    </row>
    <row r="3824" spans="1:20" ht="57.35" x14ac:dyDescent="0.5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11">
        <f t="shared" si="356"/>
        <v>42388.707638888889</v>
      </c>
      <c r="T3824" s="10">
        <f t="shared" si="357"/>
        <v>42329.588159722218</v>
      </c>
    </row>
    <row r="3825" spans="1:20" ht="43" x14ac:dyDescent="0.5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5">
        <f t="shared" si="354"/>
        <v>1.06</v>
      </c>
      <c r="P3825" s="6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11">
        <f t="shared" si="356"/>
        <v>42204.915972222225</v>
      </c>
      <c r="T3825" s="10">
        <f t="shared" si="357"/>
        <v>42170.660231481481</v>
      </c>
    </row>
    <row r="3826" spans="1:20" ht="43" x14ac:dyDescent="0.5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5">
        <f t="shared" si="354"/>
        <v>1.08</v>
      </c>
      <c r="P3826" s="6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11">
        <f t="shared" si="356"/>
        <v>42583.320138888885</v>
      </c>
      <c r="T3826" s="10">
        <f t="shared" si="357"/>
        <v>42571.376192129625</v>
      </c>
    </row>
    <row r="3827" spans="1:20" ht="43" x14ac:dyDescent="0.5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5">
        <f t="shared" si="354"/>
        <v>1.0542</v>
      </c>
      <c r="P3827" s="6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11">
        <f t="shared" si="356"/>
        <v>42171.819606481484</v>
      </c>
      <c r="T3827" s="10">
        <f t="shared" si="357"/>
        <v>42150.819606481484</v>
      </c>
    </row>
    <row r="3828" spans="1:20" ht="28.7" x14ac:dyDescent="0.5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5">
        <f t="shared" si="354"/>
        <v>1.1916666666666667</v>
      </c>
      <c r="P3828" s="6">
        <f t="shared" si="355"/>
        <v>27.5</v>
      </c>
      <c r="Q3828" t="str">
        <f t="shared" si="358"/>
        <v>theater</v>
      </c>
      <c r="R3828" t="str">
        <f t="shared" si="359"/>
        <v>plays</v>
      </c>
      <c r="S3828" s="11">
        <f t="shared" si="356"/>
        <v>42131.173541666663</v>
      </c>
      <c r="T3828" s="10">
        <f t="shared" si="357"/>
        <v>42101.173541666663</v>
      </c>
    </row>
    <row r="3829" spans="1:20" ht="57.35" x14ac:dyDescent="0.5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11">
        <f t="shared" si="356"/>
        <v>42089.75</v>
      </c>
      <c r="T3829" s="10">
        <f t="shared" si="357"/>
        <v>42034.678252314814</v>
      </c>
    </row>
    <row r="3830" spans="1:20" ht="43" x14ac:dyDescent="0.5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5">
        <f t="shared" si="354"/>
        <v>1</v>
      </c>
      <c r="P3830" s="6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11">
        <f t="shared" si="356"/>
        <v>42004.319293981483</v>
      </c>
      <c r="T3830" s="10">
        <f t="shared" si="357"/>
        <v>41944.277627314819</v>
      </c>
    </row>
    <row r="3831" spans="1:20" ht="43" x14ac:dyDescent="0.5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5">
        <f t="shared" si="354"/>
        <v>1.002</v>
      </c>
      <c r="P3831" s="6">
        <f t="shared" si="355"/>
        <v>62.625</v>
      </c>
      <c r="Q3831" t="str">
        <f t="shared" si="358"/>
        <v>theater</v>
      </c>
      <c r="R3831" t="str">
        <f t="shared" si="359"/>
        <v>plays</v>
      </c>
      <c r="S3831" s="11">
        <f t="shared" si="356"/>
        <v>42613.615405092598</v>
      </c>
      <c r="T3831" s="10">
        <f t="shared" si="357"/>
        <v>42593.615405092598</v>
      </c>
    </row>
    <row r="3832" spans="1:20" ht="43" x14ac:dyDescent="0.5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5">
        <f t="shared" si="354"/>
        <v>2.25</v>
      </c>
      <c r="P3832" s="6">
        <f t="shared" si="355"/>
        <v>75</v>
      </c>
      <c r="Q3832" t="str">
        <f t="shared" si="358"/>
        <v>theater</v>
      </c>
      <c r="R3832" t="str">
        <f t="shared" si="359"/>
        <v>plays</v>
      </c>
      <c r="S3832" s="11">
        <f t="shared" si="356"/>
        <v>42517.490868055553</v>
      </c>
      <c r="T3832" s="10">
        <f t="shared" si="357"/>
        <v>42503.490868055553</v>
      </c>
    </row>
    <row r="3833" spans="1:20" ht="43" x14ac:dyDescent="0.5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11">
        <f t="shared" si="356"/>
        <v>41948.640567129631</v>
      </c>
      <c r="T3833" s="10">
        <f t="shared" si="357"/>
        <v>41927.598900462966</v>
      </c>
    </row>
    <row r="3834" spans="1:20" ht="43" x14ac:dyDescent="0.5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11">
        <f t="shared" si="356"/>
        <v>42419.864988425921</v>
      </c>
      <c r="T3834" s="10">
        <f t="shared" si="357"/>
        <v>42374.864988425921</v>
      </c>
    </row>
    <row r="3835" spans="1:20" ht="43" x14ac:dyDescent="0.5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5">
        <f t="shared" si="354"/>
        <v>1.1666666666666667</v>
      </c>
      <c r="P3835" s="6">
        <f t="shared" si="355"/>
        <v>70</v>
      </c>
      <c r="Q3835" t="str">
        <f t="shared" si="358"/>
        <v>theater</v>
      </c>
      <c r="R3835" t="str">
        <f t="shared" si="359"/>
        <v>plays</v>
      </c>
      <c r="S3835" s="11">
        <f t="shared" si="356"/>
        <v>41974.547916666663</v>
      </c>
      <c r="T3835" s="10">
        <f t="shared" si="357"/>
        <v>41963.622361111105</v>
      </c>
    </row>
    <row r="3836" spans="1:20" ht="43" x14ac:dyDescent="0.5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11">
        <f t="shared" si="356"/>
        <v>42173.195219907408</v>
      </c>
      <c r="T3836" s="10">
        <f t="shared" si="357"/>
        <v>42143.195219907408</v>
      </c>
    </row>
    <row r="3837" spans="1:20" ht="43" x14ac:dyDescent="0.5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5">
        <f t="shared" si="354"/>
        <v>1.6</v>
      </c>
      <c r="P3837" s="6">
        <f t="shared" si="355"/>
        <v>40</v>
      </c>
      <c r="Q3837" t="str">
        <f t="shared" si="358"/>
        <v>theater</v>
      </c>
      <c r="R3837" t="str">
        <f t="shared" si="359"/>
        <v>plays</v>
      </c>
      <c r="S3837" s="11">
        <f t="shared" si="356"/>
        <v>42481.69222222222</v>
      </c>
      <c r="T3837" s="10">
        <f t="shared" si="357"/>
        <v>42460.69222222222</v>
      </c>
    </row>
    <row r="3838" spans="1:20" ht="43" x14ac:dyDescent="0.5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5">
        <f t="shared" si="354"/>
        <v>1.125</v>
      </c>
      <c r="P3838" s="6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11">
        <f t="shared" si="356"/>
        <v>42584.922916666663</v>
      </c>
      <c r="T3838" s="10">
        <f t="shared" si="357"/>
        <v>42553.676527777774</v>
      </c>
    </row>
    <row r="3839" spans="1:20" ht="28.7" x14ac:dyDescent="0.5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11">
        <f t="shared" si="356"/>
        <v>42188.515717592592</v>
      </c>
      <c r="T3839" s="10">
        <f t="shared" si="357"/>
        <v>42152.515717592592</v>
      </c>
    </row>
    <row r="3840" spans="1:20" ht="57.35" x14ac:dyDescent="0.5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5">
        <f t="shared" si="354"/>
        <v>1.00824</v>
      </c>
      <c r="P3840" s="6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1">
        <f t="shared" si="356"/>
        <v>42146.460752314815</v>
      </c>
      <c r="T3840" s="10">
        <f t="shared" si="357"/>
        <v>42116.460752314815</v>
      </c>
    </row>
    <row r="3841" spans="1:20" ht="43" x14ac:dyDescent="0.5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5">
        <f t="shared" si="354"/>
        <v>1.0125</v>
      </c>
      <c r="P3841" s="6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11">
        <f t="shared" si="356"/>
        <v>42214.892638888887</v>
      </c>
      <c r="T3841" s="10">
        <f t="shared" si="357"/>
        <v>42154.892638888887</v>
      </c>
    </row>
    <row r="3842" spans="1:20" ht="43" x14ac:dyDescent="0.5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5">
        <f t="shared" ref="O3842:O3905" si="360">E3842/D3842</f>
        <v>65</v>
      </c>
      <c r="P3842" s="6">
        <f t="shared" ref="P3842:P3905" si="361">E3842/L3842</f>
        <v>21.666666666666668</v>
      </c>
      <c r="Q3842" t="str">
        <f t="shared" si="358"/>
        <v>theater</v>
      </c>
      <c r="R3842" t="str">
        <f t="shared" si="359"/>
        <v>plays</v>
      </c>
      <c r="S3842" s="11">
        <f t="shared" ref="S3842:S3905" si="362">(((I3842/60)/60)/24)+DATE(1970,1,1)+(-6/24)</f>
        <v>42457.410057870366</v>
      </c>
      <c r="T3842" s="10">
        <f t="shared" ref="T3842:T3905" si="363">(((J3842/60)/60)/24)+DATE(1970,1,1)+(-6/24)</f>
        <v>42432.451724537037</v>
      </c>
    </row>
    <row r="3843" spans="1:20" ht="43" x14ac:dyDescent="0.5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5">
        <f t="shared" si="360"/>
        <v>8.72E-2</v>
      </c>
      <c r="P3843" s="6">
        <f t="shared" si="361"/>
        <v>25.647058823529413</v>
      </c>
      <c r="Q3843" t="str">
        <f t="shared" ref="Q3843:Q3906" si="364">LEFT(N3843,FIND("/",N3843)-1)</f>
        <v>theater</v>
      </c>
      <c r="R3843" t="str">
        <f t="shared" ref="R3843:R3906" si="365">RIGHT(N3843, LEN(N3843)-FIND("/", N3843))</f>
        <v>plays</v>
      </c>
      <c r="S3843" s="11">
        <f t="shared" si="362"/>
        <v>41840.535729166666</v>
      </c>
      <c r="T3843" s="10">
        <f t="shared" si="363"/>
        <v>41780.535729166666</v>
      </c>
    </row>
    <row r="3844" spans="1:20" ht="43" x14ac:dyDescent="0.5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4"/>
        <v>theater</v>
      </c>
      <c r="R3844" t="str">
        <f t="shared" si="365"/>
        <v>plays</v>
      </c>
      <c r="S3844" s="11">
        <f t="shared" si="362"/>
        <v>41770.243657407409</v>
      </c>
      <c r="T3844" s="10">
        <f t="shared" si="363"/>
        <v>41740.243657407409</v>
      </c>
    </row>
    <row r="3845" spans="1:20" ht="43" x14ac:dyDescent="0.5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11">
        <f t="shared" si="362"/>
        <v>41790.822500000002</v>
      </c>
      <c r="T3845" s="10">
        <f t="shared" si="363"/>
        <v>41765.822500000002</v>
      </c>
    </row>
    <row r="3846" spans="1:20" ht="43" x14ac:dyDescent="0.5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1">
        <f t="shared" si="362"/>
        <v>41793.040972222225</v>
      </c>
      <c r="T3846" s="10">
        <f t="shared" si="363"/>
        <v>41766.367291666669</v>
      </c>
    </row>
    <row r="3847" spans="1:20" ht="57.35" x14ac:dyDescent="0.5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11">
        <f t="shared" si="362"/>
        <v>42278.377013888887</v>
      </c>
      <c r="T3847" s="10">
        <f t="shared" si="363"/>
        <v>42248.377013888887</v>
      </c>
    </row>
    <row r="3848" spans="1:20" ht="43" x14ac:dyDescent="0.5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5">
        <f t="shared" si="360"/>
        <v>2.7E-2</v>
      </c>
      <c r="P3848" s="6">
        <f t="shared" si="361"/>
        <v>23.625</v>
      </c>
      <c r="Q3848" t="str">
        <f t="shared" si="364"/>
        <v>theater</v>
      </c>
      <c r="R3848" t="str">
        <f t="shared" si="365"/>
        <v>plays</v>
      </c>
      <c r="S3848" s="11">
        <f t="shared" si="362"/>
        <v>41916.040972222225</v>
      </c>
      <c r="T3848" s="10">
        <f t="shared" si="363"/>
        <v>41884.971550925926</v>
      </c>
    </row>
    <row r="3849" spans="1:20" ht="43" x14ac:dyDescent="0.5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11">
        <f t="shared" si="362"/>
        <v>42203.974432870367</v>
      </c>
      <c r="T3849" s="10">
        <f t="shared" si="363"/>
        <v>42158.974432870367</v>
      </c>
    </row>
    <row r="3850" spans="1:20" ht="43" x14ac:dyDescent="0.5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11">
        <f t="shared" si="362"/>
        <v>42295.567002314812</v>
      </c>
      <c r="T3850" s="10">
        <f t="shared" si="363"/>
        <v>42265.567002314812</v>
      </c>
    </row>
    <row r="3851" spans="1:20" ht="43" x14ac:dyDescent="0.5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11">
        <f t="shared" si="362"/>
        <v>42166.517175925925</v>
      </c>
      <c r="T3851" s="10">
        <f t="shared" si="363"/>
        <v>42136.517175925925</v>
      </c>
    </row>
    <row r="3852" spans="1:20" ht="28.7" x14ac:dyDescent="0.5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5">
        <f t="shared" si="360"/>
        <v>3.7999999999999999E-2</v>
      </c>
      <c r="P3852" s="6">
        <f t="shared" si="361"/>
        <v>9.5</v>
      </c>
      <c r="Q3852" t="str">
        <f t="shared" si="364"/>
        <v>theater</v>
      </c>
      <c r="R3852" t="str">
        <f t="shared" si="365"/>
        <v>plays</v>
      </c>
      <c r="S3852" s="11">
        <f t="shared" si="362"/>
        <v>42004.874340277776</v>
      </c>
      <c r="T3852" s="10">
        <f t="shared" si="363"/>
        <v>41974.874340277776</v>
      </c>
    </row>
    <row r="3853" spans="1:20" ht="43" x14ac:dyDescent="0.5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5">
        <f t="shared" si="360"/>
        <v>0.34079999999999999</v>
      </c>
      <c r="P3853" s="6">
        <f t="shared" si="361"/>
        <v>35.5</v>
      </c>
      <c r="Q3853" t="str">
        <f t="shared" si="364"/>
        <v>theater</v>
      </c>
      <c r="R3853" t="str">
        <f t="shared" si="365"/>
        <v>plays</v>
      </c>
      <c r="S3853" s="11">
        <f t="shared" si="362"/>
        <v>42202.189571759256</v>
      </c>
      <c r="T3853" s="10">
        <f t="shared" si="363"/>
        <v>42172.189571759256</v>
      </c>
    </row>
    <row r="3854" spans="1:20" ht="43" x14ac:dyDescent="0.5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5">
        <f t="shared" si="360"/>
        <v>2E-3</v>
      </c>
      <c r="P3854" s="6">
        <f t="shared" si="361"/>
        <v>10</v>
      </c>
      <c r="Q3854" t="str">
        <f t="shared" si="364"/>
        <v>theater</v>
      </c>
      <c r="R3854" t="str">
        <f t="shared" si="365"/>
        <v>plays</v>
      </c>
      <c r="S3854" s="11">
        <f t="shared" si="362"/>
        <v>42089.899027777778</v>
      </c>
      <c r="T3854" s="10">
        <f t="shared" si="363"/>
        <v>42064.940694444449</v>
      </c>
    </row>
    <row r="3855" spans="1:20" ht="28.7" x14ac:dyDescent="0.5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5">
        <f t="shared" si="360"/>
        <v>2.5999999999999998E-4</v>
      </c>
      <c r="P3855" s="6">
        <f t="shared" si="361"/>
        <v>13</v>
      </c>
      <c r="Q3855" t="str">
        <f t="shared" si="364"/>
        <v>theater</v>
      </c>
      <c r="R3855" t="str">
        <f t="shared" si="365"/>
        <v>plays</v>
      </c>
      <c r="S3855" s="11">
        <f t="shared" si="362"/>
        <v>41883.59002314815</v>
      </c>
      <c r="T3855" s="10">
        <f t="shared" si="363"/>
        <v>41848.59002314815</v>
      </c>
    </row>
    <row r="3856" spans="1:20" ht="28.7" x14ac:dyDescent="0.5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5">
        <f t="shared" si="360"/>
        <v>0.16254545454545455</v>
      </c>
      <c r="P3856" s="6">
        <f t="shared" si="361"/>
        <v>89.4</v>
      </c>
      <c r="Q3856" t="str">
        <f t="shared" si="364"/>
        <v>theater</v>
      </c>
      <c r="R3856" t="str">
        <f t="shared" si="365"/>
        <v>plays</v>
      </c>
      <c r="S3856" s="11">
        <f t="shared" si="362"/>
        <v>42133.634930555556</v>
      </c>
      <c r="T3856" s="10">
        <f t="shared" si="363"/>
        <v>42103.634930555556</v>
      </c>
    </row>
    <row r="3857" spans="1:20" ht="43" x14ac:dyDescent="0.5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5">
        <f t="shared" si="360"/>
        <v>2.5000000000000001E-2</v>
      </c>
      <c r="P3857" s="6">
        <f t="shared" si="361"/>
        <v>25</v>
      </c>
      <c r="Q3857" t="str">
        <f t="shared" si="364"/>
        <v>theater</v>
      </c>
      <c r="R3857" t="str">
        <f t="shared" si="365"/>
        <v>plays</v>
      </c>
      <c r="S3857" s="11">
        <f t="shared" si="362"/>
        <v>42089.679062499999</v>
      </c>
      <c r="T3857" s="10">
        <f t="shared" si="363"/>
        <v>42059.720729166671</v>
      </c>
    </row>
    <row r="3858" spans="1:20" ht="43" x14ac:dyDescent="0.5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5">
        <f t="shared" si="360"/>
        <v>2.0000000000000001E-4</v>
      </c>
      <c r="P3858" s="6">
        <f t="shared" si="361"/>
        <v>1</v>
      </c>
      <c r="Q3858" t="str">
        <f t="shared" si="364"/>
        <v>theater</v>
      </c>
      <c r="R3858" t="str">
        <f t="shared" si="365"/>
        <v>plays</v>
      </c>
      <c r="S3858" s="11">
        <f t="shared" si="362"/>
        <v>42071.451423611114</v>
      </c>
      <c r="T3858" s="10">
        <f t="shared" si="363"/>
        <v>42041.493090277778</v>
      </c>
    </row>
    <row r="3859" spans="1:20" ht="43" x14ac:dyDescent="0.5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5">
        <f t="shared" si="360"/>
        <v>5.1999999999999998E-2</v>
      </c>
      <c r="P3859" s="6">
        <f t="shared" si="361"/>
        <v>65</v>
      </c>
      <c r="Q3859" t="str">
        <f t="shared" si="364"/>
        <v>theater</v>
      </c>
      <c r="R3859" t="str">
        <f t="shared" si="365"/>
        <v>plays</v>
      </c>
      <c r="S3859" s="11">
        <f t="shared" si="362"/>
        <v>41852.466666666667</v>
      </c>
      <c r="T3859" s="10">
        <f t="shared" si="363"/>
        <v>41829.48715277778</v>
      </c>
    </row>
    <row r="3860" spans="1:20" ht="57.35" x14ac:dyDescent="0.5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5">
        <f t="shared" si="360"/>
        <v>0.02</v>
      </c>
      <c r="P3860" s="6">
        <f t="shared" si="361"/>
        <v>10</v>
      </c>
      <c r="Q3860" t="str">
        <f t="shared" si="364"/>
        <v>theater</v>
      </c>
      <c r="R3860" t="str">
        <f t="shared" si="365"/>
        <v>plays</v>
      </c>
      <c r="S3860" s="11">
        <f t="shared" si="362"/>
        <v>42146.625</v>
      </c>
      <c r="T3860" s="10">
        <f t="shared" si="363"/>
        <v>42128.181064814817</v>
      </c>
    </row>
    <row r="3861" spans="1:20" ht="43" x14ac:dyDescent="0.5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5">
        <f t="shared" si="360"/>
        <v>4.0000000000000002E-4</v>
      </c>
      <c r="P3861" s="6">
        <f t="shared" si="361"/>
        <v>1</v>
      </c>
      <c r="Q3861" t="str">
        <f t="shared" si="364"/>
        <v>theater</v>
      </c>
      <c r="R3861" t="str">
        <f t="shared" si="365"/>
        <v>plays</v>
      </c>
      <c r="S3861" s="11">
        <f t="shared" si="362"/>
        <v>41815.625</v>
      </c>
      <c r="T3861" s="10">
        <f t="shared" si="363"/>
        <v>41789.643599537041</v>
      </c>
    </row>
    <row r="3862" spans="1:20" ht="43" x14ac:dyDescent="0.5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11">
        <f t="shared" si="362"/>
        <v>41863.410995370366</v>
      </c>
      <c r="T3862" s="10">
        <f t="shared" si="363"/>
        <v>41833.410995370366</v>
      </c>
    </row>
    <row r="3863" spans="1:20" x14ac:dyDescent="0.5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5">
        <f t="shared" si="360"/>
        <v>0.05</v>
      </c>
      <c r="P3863" s="6">
        <f t="shared" si="361"/>
        <v>100</v>
      </c>
      <c r="Q3863" t="str">
        <f t="shared" si="364"/>
        <v>theater</v>
      </c>
      <c r="R3863" t="str">
        <f t="shared" si="365"/>
        <v>plays</v>
      </c>
      <c r="S3863" s="11">
        <f t="shared" si="362"/>
        <v>41955.657638888893</v>
      </c>
      <c r="T3863" s="10">
        <f t="shared" si="363"/>
        <v>41914.340011574073</v>
      </c>
    </row>
    <row r="3864" spans="1:20" ht="28.7" x14ac:dyDescent="0.5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5">
        <f t="shared" si="360"/>
        <v>1.3333333333333334E-4</v>
      </c>
      <c r="P3864" s="6">
        <f t="shared" si="361"/>
        <v>1</v>
      </c>
      <c r="Q3864" t="str">
        <f t="shared" si="364"/>
        <v>theater</v>
      </c>
      <c r="R3864" t="str">
        <f t="shared" si="365"/>
        <v>plays</v>
      </c>
      <c r="S3864" s="11">
        <f t="shared" si="362"/>
        <v>42625.457638888889</v>
      </c>
      <c r="T3864" s="10">
        <f t="shared" si="363"/>
        <v>42611.011064814811</v>
      </c>
    </row>
    <row r="3865" spans="1:20" ht="43" x14ac:dyDescent="0.5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5">
        <f t="shared" si="360"/>
        <v>0</v>
      </c>
      <c r="P3865" s="6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11">
        <f t="shared" si="362"/>
        <v>42313.424826388888</v>
      </c>
      <c r="T3865" s="10">
        <f t="shared" si="363"/>
        <v>42253.383159722223</v>
      </c>
    </row>
    <row r="3866" spans="1:20" ht="43" x14ac:dyDescent="0.5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5">
        <f t="shared" si="360"/>
        <v>1.2E-2</v>
      </c>
      <c r="P3866" s="6">
        <f t="shared" si="361"/>
        <v>20</v>
      </c>
      <c r="Q3866" t="str">
        <f t="shared" si="364"/>
        <v>theater</v>
      </c>
      <c r="R3866" t="str">
        <f t="shared" si="365"/>
        <v>plays</v>
      </c>
      <c r="S3866" s="11">
        <f t="shared" si="362"/>
        <v>42325.683495370366</v>
      </c>
      <c r="T3866" s="10">
        <f t="shared" si="363"/>
        <v>42295.641828703709</v>
      </c>
    </row>
    <row r="3867" spans="1:20" ht="43" x14ac:dyDescent="0.5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11">
        <f t="shared" si="362"/>
        <v>41880.979166666664</v>
      </c>
      <c r="T3867" s="10">
        <f t="shared" si="363"/>
        <v>41841.401597222226</v>
      </c>
    </row>
    <row r="3868" spans="1:20" ht="28.7" x14ac:dyDescent="0.5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5">
        <f t="shared" si="360"/>
        <v>5.4999999999999997E-3</v>
      </c>
      <c r="P3868" s="6">
        <f t="shared" si="361"/>
        <v>5.5</v>
      </c>
      <c r="Q3868" t="str">
        <f t="shared" si="364"/>
        <v>theater</v>
      </c>
      <c r="R3868" t="str">
        <f t="shared" si="365"/>
        <v>plays</v>
      </c>
      <c r="S3868" s="11">
        <f t="shared" si="362"/>
        <v>42451.895138888889</v>
      </c>
      <c r="T3868" s="10">
        <f t="shared" si="363"/>
        <v>42402.697002314817</v>
      </c>
    </row>
    <row r="3869" spans="1:20" ht="43" x14ac:dyDescent="0.5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5">
        <f t="shared" si="360"/>
        <v>0.1255</v>
      </c>
      <c r="P3869" s="6">
        <f t="shared" si="361"/>
        <v>50.2</v>
      </c>
      <c r="Q3869" t="str">
        <f t="shared" si="364"/>
        <v>theater</v>
      </c>
      <c r="R3869" t="str">
        <f t="shared" si="365"/>
        <v>plays</v>
      </c>
      <c r="S3869" s="11">
        <f t="shared" si="362"/>
        <v>42539.564108796301</v>
      </c>
      <c r="T3869" s="10">
        <f t="shared" si="363"/>
        <v>42509.564108796301</v>
      </c>
    </row>
    <row r="3870" spans="1:20" x14ac:dyDescent="0.5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5">
        <f t="shared" si="360"/>
        <v>2E-3</v>
      </c>
      <c r="P3870" s="6">
        <f t="shared" si="361"/>
        <v>10</v>
      </c>
      <c r="Q3870" t="str">
        <f t="shared" si="364"/>
        <v>theater</v>
      </c>
      <c r="R3870" t="str">
        <f t="shared" si="365"/>
        <v>musical</v>
      </c>
      <c r="S3870" s="11">
        <f t="shared" si="362"/>
        <v>41890.409780092588</v>
      </c>
      <c r="T3870" s="10">
        <f t="shared" si="363"/>
        <v>41865.409780092588</v>
      </c>
    </row>
    <row r="3871" spans="1:20" ht="28.7" x14ac:dyDescent="0.5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11">
        <f t="shared" si="362"/>
        <v>42076.882638888885</v>
      </c>
      <c r="T3871" s="10">
        <f t="shared" si="363"/>
        <v>42047.474444444444</v>
      </c>
    </row>
    <row r="3872" spans="1:20" ht="43" x14ac:dyDescent="0.5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5">
        <f t="shared" si="360"/>
        <v>0.15</v>
      </c>
      <c r="P3872" s="6">
        <f t="shared" si="361"/>
        <v>150</v>
      </c>
      <c r="Q3872" t="str">
        <f t="shared" si="364"/>
        <v>theater</v>
      </c>
      <c r="R3872" t="str">
        <f t="shared" si="365"/>
        <v>musical</v>
      </c>
      <c r="S3872" s="11">
        <f t="shared" si="362"/>
        <v>41822.92219907407</v>
      </c>
      <c r="T3872" s="10">
        <f t="shared" si="363"/>
        <v>41792.92219907407</v>
      </c>
    </row>
    <row r="3873" spans="1:20" ht="28.7" x14ac:dyDescent="0.5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11">
        <f t="shared" si="362"/>
        <v>42823.489004629635</v>
      </c>
      <c r="T3873" s="10">
        <f t="shared" si="363"/>
        <v>42763.530671296292</v>
      </c>
    </row>
    <row r="3874" spans="1:20" ht="43" x14ac:dyDescent="0.5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5">
        <f t="shared" si="360"/>
        <v>0</v>
      </c>
      <c r="P3874" s="6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11">
        <f t="shared" si="362"/>
        <v>42229.895787037036</v>
      </c>
      <c r="T3874" s="10">
        <f t="shared" si="363"/>
        <v>42179.895787037036</v>
      </c>
    </row>
    <row r="3875" spans="1:20" ht="43" x14ac:dyDescent="0.5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5">
        <f t="shared" si="360"/>
        <v>0</v>
      </c>
      <c r="P3875" s="6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11">
        <f t="shared" si="362"/>
        <v>42285.446006944447</v>
      </c>
      <c r="T3875" s="10">
        <f t="shared" si="363"/>
        <v>42255.446006944447</v>
      </c>
    </row>
    <row r="3876" spans="1:20" ht="43" x14ac:dyDescent="0.5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5">
        <f t="shared" si="360"/>
        <v>0</v>
      </c>
      <c r="P3876" s="6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11">
        <f t="shared" si="362"/>
        <v>42027.791666666672</v>
      </c>
      <c r="T3876" s="10">
        <f t="shared" si="363"/>
        <v>42006.766458333332</v>
      </c>
    </row>
    <row r="3877" spans="1:20" ht="43" x14ac:dyDescent="0.5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5">
        <f t="shared" si="360"/>
        <v>0</v>
      </c>
      <c r="P3877" s="6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11">
        <f t="shared" si="362"/>
        <v>42616.166666666672</v>
      </c>
      <c r="T3877" s="10">
        <f t="shared" si="363"/>
        <v>42615.096817129626</v>
      </c>
    </row>
    <row r="3878" spans="1:20" ht="43" x14ac:dyDescent="0.5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11">
        <f t="shared" si="362"/>
        <v>42402.374166666668</v>
      </c>
      <c r="T3878" s="10">
        <f t="shared" si="363"/>
        <v>42372.374166666668</v>
      </c>
    </row>
    <row r="3879" spans="1:20" ht="43" x14ac:dyDescent="0.5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11">
        <f t="shared" si="362"/>
        <v>42712.42768518519</v>
      </c>
      <c r="T3879" s="10">
        <f t="shared" si="363"/>
        <v>42682.42768518519</v>
      </c>
    </row>
    <row r="3880" spans="1:20" ht="43" x14ac:dyDescent="0.5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5">
        <f t="shared" si="360"/>
        <v>5.5555555555555556E-4</v>
      </c>
      <c r="P3880" s="6">
        <f t="shared" si="361"/>
        <v>10</v>
      </c>
      <c r="Q3880" t="str">
        <f t="shared" si="364"/>
        <v>theater</v>
      </c>
      <c r="R3880" t="str">
        <f t="shared" si="365"/>
        <v>musical</v>
      </c>
      <c r="S3880" s="11">
        <f t="shared" si="362"/>
        <v>42184.915972222225</v>
      </c>
      <c r="T3880" s="10">
        <f t="shared" si="363"/>
        <v>42154.568819444445</v>
      </c>
    </row>
    <row r="3881" spans="1:20" ht="43" x14ac:dyDescent="0.5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5">
        <f t="shared" si="360"/>
        <v>0</v>
      </c>
      <c r="P3881" s="6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11">
        <f t="shared" si="362"/>
        <v>42029.611064814817</v>
      </c>
      <c r="T3881" s="10">
        <f t="shared" si="363"/>
        <v>41999.611064814817</v>
      </c>
    </row>
    <row r="3882" spans="1:20" ht="43" x14ac:dyDescent="0.5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11">
        <f t="shared" si="362"/>
        <v>41850.708333333336</v>
      </c>
      <c r="T3882" s="10">
        <f t="shared" si="363"/>
        <v>41815.565046296295</v>
      </c>
    </row>
    <row r="3883" spans="1:20" ht="28.7" x14ac:dyDescent="0.5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5">
        <f t="shared" si="360"/>
        <v>0.05</v>
      </c>
      <c r="P3883" s="6">
        <f t="shared" si="361"/>
        <v>25</v>
      </c>
      <c r="Q3883" t="str">
        <f t="shared" si="364"/>
        <v>theater</v>
      </c>
      <c r="R3883" t="str">
        <f t="shared" si="365"/>
        <v>musical</v>
      </c>
      <c r="S3883" s="11">
        <f t="shared" si="362"/>
        <v>42785.768506944441</v>
      </c>
      <c r="T3883" s="10">
        <f t="shared" si="363"/>
        <v>42755.768506944441</v>
      </c>
    </row>
    <row r="3884" spans="1:20" ht="43" x14ac:dyDescent="0.5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5">
        <f t="shared" si="360"/>
        <v>0</v>
      </c>
      <c r="P3884" s="6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11">
        <f t="shared" si="362"/>
        <v>42400.710416666669</v>
      </c>
      <c r="T3884" s="10">
        <f t="shared" si="363"/>
        <v>42373.733449074076</v>
      </c>
    </row>
    <row r="3885" spans="1:20" ht="57.35" x14ac:dyDescent="0.5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5">
        <f t="shared" si="360"/>
        <v>0</v>
      </c>
      <c r="P3885" s="6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11">
        <f t="shared" si="362"/>
        <v>41884.352650462963</v>
      </c>
      <c r="T3885" s="10">
        <f t="shared" si="363"/>
        <v>41854.352650462963</v>
      </c>
    </row>
    <row r="3886" spans="1:20" ht="43" x14ac:dyDescent="0.5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5">
        <f t="shared" si="360"/>
        <v>0</v>
      </c>
      <c r="P3886" s="6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11">
        <f t="shared" si="362"/>
        <v>42090.499907407408</v>
      </c>
      <c r="T3886" s="10">
        <f t="shared" si="363"/>
        <v>42065.541574074072</v>
      </c>
    </row>
    <row r="3887" spans="1:20" ht="43" x14ac:dyDescent="0.5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5">
        <f t="shared" si="360"/>
        <v>0</v>
      </c>
      <c r="P3887" s="6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11">
        <f t="shared" si="362"/>
        <v>42499.701284722221</v>
      </c>
      <c r="T3887" s="10">
        <f t="shared" si="363"/>
        <v>42469.701284722221</v>
      </c>
    </row>
    <row r="3888" spans="1:20" x14ac:dyDescent="0.5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5">
        <f t="shared" si="360"/>
        <v>0</v>
      </c>
      <c r="P3888" s="6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11">
        <f t="shared" si="362"/>
        <v>41983.978032407409</v>
      </c>
      <c r="T3888" s="10">
        <f t="shared" si="363"/>
        <v>41953.978032407409</v>
      </c>
    </row>
    <row r="3889" spans="1:20" ht="43" x14ac:dyDescent="0.5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5">
        <f t="shared" si="360"/>
        <v>1.7500000000000002E-2</v>
      </c>
      <c r="P3889" s="6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1">
        <f t="shared" si="362"/>
        <v>42125.666666666672</v>
      </c>
      <c r="T3889" s="10">
        <f t="shared" si="363"/>
        <v>42079.607974537037</v>
      </c>
    </row>
    <row r="3890" spans="1:20" ht="43" x14ac:dyDescent="0.5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11">
        <f t="shared" si="362"/>
        <v>42792.295810185184</v>
      </c>
      <c r="T3890" s="10">
        <f t="shared" si="363"/>
        <v>42762.295810185184</v>
      </c>
    </row>
    <row r="3891" spans="1:20" ht="43" x14ac:dyDescent="0.5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11">
        <f t="shared" si="362"/>
        <v>42008.726388888885</v>
      </c>
      <c r="T3891" s="10">
        <f t="shared" si="363"/>
        <v>41976.754976851851</v>
      </c>
    </row>
    <row r="3892" spans="1:20" ht="43" x14ac:dyDescent="0.5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5">
        <f t="shared" si="360"/>
        <v>0.16826666666666668</v>
      </c>
      <c r="P3892" s="6">
        <f t="shared" si="361"/>
        <v>315.5</v>
      </c>
      <c r="Q3892" t="str">
        <f t="shared" si="364"/>
        <v>theater</v>
      </c>
      <c r="R3892" t="str">
        <f t="shared" si="365"/>
        <v>plays</v>
      </c>
      <c r="S3892" s="11">
        <f t="shared" si="362"/>
        <v>42231.508611111116</v>
      </c>
      <c r="T3892" s="10">
        <f t="shared" si="363"/>
        <v>42171.508611111116</v>
      </c>
    </row>
    <row r="3893" spans="1:20" ht="28.7" x14ac:dyDescent="0.5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11">
        <f t="shared" si="362"/>
        <v>42085.957638888889</v>
      </c>
      <c r="T3893" s="10">
        <f t="shared" si="363"/>
        <v>42055.8824537037</v>
      </c>
    </row>
    <row r="3894" spans="1:20" ht="43" x14ac:dyDescent="0.5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5">
        <f t="shared" si="360"/>
        <v>0</v>
      </c>
      <c r="P3894" s="6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11">
        <f t="shared" si="362"/>
        <v>41875.041666666664</v>
      </c>
      <c r="T3894" s="10">
        <f t="shared" si="363"/>
        <v>41867.402280092596</v>
      </c>
    </row>
    <row r="3895" spans="1:20" ht="43" x14ac:dyDescent="0.5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5">
        <f t="shared" si="360"/>
        <v>0.2155</v>
      </c>
      <c r="P3895" s="6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11">
        <f t="shared" si="362"/>
        <v>41821</v>
      </c>
      <c r="T3895" s="10">
        <f t="shared" si="363"/>
        <v>41779.407870370371</v>
      </c>
    </row>
    <row r="3896" spans="1:20" ht="43" x14ac:dyDescent="0.5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11">
        <f t="shared" si="362"/>
        <v>42709.957638888889</v>
      </c>
      <c r="T3896" s="10">
        <f t="shared" si="363"/>
        <v>42679.708472222221</v>
      </c>
    </row>
    <row r="3897" spans="1:20" ht="43" x14ac:dyDescent="0.5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5">
        <f t="shared" si="360"/>
        <v>0.05</v>
      </c>
      <c r="P3897" s="6">
        <f t="shared" si="361"/>
        <v>50</v>
      </c>
      <c r="Q3897" t="str">
        <f t="shared" si="364"/>
        <v>theater</v>
      </c>
      <c r="R3897" t="str">
        <f t="shared" si="365"/>
        <v>plays</v>
      </c>
      <c r="S3897" s="11">
        <f t="shared" si="362"/>
        <v>42063.000208333338</v>
      </c>
      <c r="T3897" s="10">
        <f t="shared" si="363"/>
        <v>42032.000208333338</v>
      </c>
    </row>
    <row r="3898" spans="1:20" ht="43" x14ac:dyDescent="0.5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5">
        <f t="shared" si="360"/>
        <v>0.10625</v>
      </c>
      <c r="P3898" s="6">
        <f t="shared" si="361"/>
        <v>42.5</v>
      </c>
      <c r="Q3898" t="str">
        <f t="shared" si="364"/>
        <v>theater</v>
      </c>
      <c r="R3898" t="str">
        <f t="shared" si="365"/>
        <v>plays</v>
      </c>
      <c r="S3898" s="11">
        <f t="shared" si="362"/>
        <v>41806.941875000004</v>
      </c>
      <c r="T3898" s="10">
        <f t="shared" si="363"/>
        <v>41792.941875000004</v>
      </c>
    </row>
    <row r="3899" spans="1:20" ht="43" x14ac:dyDescent="0.5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5">
        <f t="shared" si="360"/>
        <v>0.17599999999999999</v>
      </c>
      <c r="P3899" s="6">
        <f t="shared" si="361"/>
        <v>44</v>
      </c>
      <c r="Q3899" t="str">
        <f t="shared" si="364"/>
        <v>theater</v>
      </c>
      <c r="R3899" t="str">
        <f t="shared" si="365"/>
        <v>plays</v>
      </c>
      <c r="S3899" s="11">
        <f t="shared" si="362"/>
        <v>42012.62364583333</v>
      </c>
      <c r="T3899" s="10">
        <f t="shared" si="363"/>
        <v>41982.62364583333</v>
      </c>
    </row>
    <row r="3900" spans="1:20" ht="57.35" x14ac:dyDescent="0.5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5">
        <f t="shared" si="360"/>
        <v>0.3256</v>
      </c>
      <c r="P3900" s="6">
        <f t="shared" si="361"/>
        <v>50.875</v>
      </c>
      <c r="Q3900" t="str">
        <f t="shared" si="364"/>
        <v>theater</v>
      </c>
      <c r="R3900" t="str">
        <f t="shared" si="365"/>
        <v>plays</v>
      </c>
      <c r="S3900" s="11">
        <f t="shared" si="362"/>
        <v>42233.416666666672</v>
      </c>
      <c r="T3900" s="10">
        <f t="shared" si="363"/>
        <v>42193.232291666667</v>
      </c>
    </row>
    <row r="3901" spans="1:20" ht="43" x14ac:dyDescent="0.5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5">
        <f t="shared" si="360"/>
        <v>1.2500000000000001E-2</v>
      </c>
      <c r="P3901" s="6">
        <f t="shared" si="361"/>
        <v>62.5</v>
      </c>
      <c r="Q3901" t="str">
        <f t="shared" si="364"/>
        <v>theater</v>
      </c>
      <c r="R3901" t="str">
        <f t="shared" si="365"/>
        <v>plays</v>
      </c>
      <c r="S3901" s="11">
        <f t="shared" si="362"/>
        <v>41863.525011574071</v>
      </c>
      <c r="T3901" s="10">
        <f t="shared" si="363"/>
        <v>41843.525011574071</v>
      </c>
    </row>
    <row r="3902" spans="1:20" ht="28.7" x14ac:dyDescent="0.5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5">
        <f t="shared" si="360"/>
        <v>5.3999999999999999E-2</v>
      </c>
      <c r="P3902" s="6">
        <f t="shared" si="361"/>
        <v>27</v>
      </c>
      <c r="Q3902" t="str">
        <f t="shared" si="364"/>
        <v>theater</v>
      </c>
      <c r="R3902" t="str">
        <f t="shared" si="365"/>
        <v>plays</v>
      </c>
      <c r="S3902" s="11">
        <f t="shared" si="362"/>
        <v>42165.842488425929</v>
      </c>
      <c r="T3902" s="10">
        <f t="shared" si="363"/>
        <v>42135.842488425929</v>
      </c>
    </row>
    <row r="3903" spans="1:20" ht="43" x14ac:dyDescent="0.5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5">
        <f t="shared" si="360"/>
        <v>8.3333333333333332E-3</v>
      </c>
      <c r="P3903" s="6">
        <f t="shared" si="361"/>
        <v>25</v>
      </c>
      <c r="Q3903" t="str">
        <f t="shared" si="364"/>
        <v>theater</v>
      </c>
      <c r="R3903" t="str">
        <f t="shared" si="365"/>
        <v>plays</v>
      </c>
      <c r="S3903" s="11">
        <f t="shared" si="362"/>
        <v>42357.576377314821</v>
      </c>
      <c r="T3903" s="10">
        <f t="shared" si="363"/>
        <v>42317.576377314821</v>
      </c>
    </row>
    <row r="3904" spans="1:20" ht="43" x14ac:dyDescent="0.5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11">
        <f t="shared" si="362"/>
        <v>42688.259745370371</v>
      </c>
      <c r="T3904" s="10">
        <f t="shared" si="363"/>
        <v>42663.218078703707</v>
      </c>
    </row>
    <row r="3905" spans="1:20" ht="43" x14ac:dyDescent="0.5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5">
        <f t="shared" si="360"/>
        <v>0</v>
      </c>
      <c r="P3905" s="6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11">
        <f t="shared" si="362"/>
        <v>42230.568055555559</v>
      </c>
      <c r="T3905" s="10">
        <f t="shared" si="363"/>
        <v>42185.76116898148</v>
      </c>
    </row>
    <row r="3906" spans="1:20" x14ac:dyDescent="0.5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5">
        <f t="shared" ref="O3906:O3969" si="366">E3906/D3906</f>
        <v>2.9999999999999997E-4</v>
      </c>
      <c r="P3906" s="6">
        <f t="shared" ref="P3906:P3969" si="367">E3906/L3906</f>
        <v>1.5</v>
      </c>
      <c r="Q3906" t="str">
        <f t="shared" si="364"/>
        <v>theater</v>
      </c>
      <c r="R3906" t="str">
        <f t="shared" si="365"/>
        <v>plays</v>
      </c>
      <c r="S3906" s="11">
        <f t="shared" ref="S3906:S3969" si="368">(((I3906/60)/60)/24)+DATE(1970,1,1)+(-6/24)</f>
        <v>42108.961111111115</v>
      </c>
      <c r="T3906" s="10">
        <f t="shared" ref="T3906:T3969" si="369">(((J3906/60)/60)/24)+DATE(1970,1,1)+(-6/24)</f>
        <v>42094.979166666672</v>
      </c>
    </row>
    <row r="3907" spans="1:20" ht="43" x14ac:dyDescent="0.5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5">
        <f t="shared" si="366"/>
        <v>0.11533333333333333</v>
      </c>
      <c r="P3907" s="6">
        <f t="shared" si="367"/>
        <v>24.714285714285715</v>
      </c>
      <c r="Q3907" t="str">
        <f t="shared" ref="Q3907:Q3970" si="370">LEFT(N3907,FIND("/",N3907)-1)</f>
        <v>theater</v>
      </c>
      <c r="R3907" t="str">
        <f t="shared" ref="R3907:R3970" si="371">RIGHT(N3907, LEN(N3907)-FIND("/", N3907))</f>
        <v>plays</v>
      </c>
      <c r="S3907" s="11">
        <f t="shared" si="368"/>
        <v>42166.708333333328</v>
      </c>
      <c r="T3907" s="10">
        <f t="shared" si="369"/>
        <v>42124.373877314814</v>
      </c>
    </row>
    <row r="3908" spans="1:20" ht="43" x14ac:dyDescent="0.5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5">
        <f t="shared" si="366"/>
        <v>0.67333333333333334</v>
      </c>
      <c r="P3908" s="6">
        <f t="shared" si="367"/>
        <v>63.125</v>
      </c>
      <c r="Q3908" t="str">
        <f t="shared" si="370"/>
        <v>theater</v>
      </c>
      <c r="R3908" t="str">
        <f t="shared" si="371"/>
        <v>plays</v>
      </c>
      <c r="S3908" s="11">
        <f t="shared" si="368"/>
        <v>42181.309027777781</v>
      </c>
      <c r="T3908" s="10">
        <f t="shared" si="369"/>
        <v>42143.667743055557</v>
      </c>
    </row>
    <row r="3909" spans="1:20" ht="28.7" x14ac:dyDescent="0.5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5">
        <f t="shared" si="366"/>
        <v>0.153</v>
      </c>
      <c r="P3909" s="6">
        <f t="shared" si="367"/>
        <v>38.25</v>
      </c>
      <c r="Q3909" t="str">
        <f t="shared" si="370"/>
        <v>theater</v>
      </c>
      <c r="R3909" t="str">
        <f t="shared" si="371"/>
        <v>plays</v>
      </c>
      <c r="S3909" s="11">
        <f t="shared" si="368"/>
        <v>41938.588888888888</v>
      </c>
      <c r="T3909" s="10">
        <f t="shared" si="369"/>
        <v>41906.569513888891</v>
      </c>
    </row>
    <row r="3910" spans="1:20" ht="43" x14ac:dyDescent="0.5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5">
        <f t="shared" si="366"/>
        <v>8.666666666666667E-2</v>
      </c>
      <c r="P3910" s="6">
        <f t="shared" si="367"/>
        <v>16.25</v>
      </c>
      <c r="Q3910" t="str">
        <f t="shared" si="370"/>
        <v>theater</v>
      </c>
      <c r="R3910" t="str">
        <f t="shared" si="371"/>
        <v>plays</v>
      </c>
      <c r="S3910" s="11">
        <f t="shared" si="368"/>
        <v>41848.885370370372</v>
      </c>
      <c r="T3910" s="10">
        <f t="shared" si="369"/>
        <v>41833.885370370372</v>
      </c>
    </row>
    <row r="3911" spans="1:20" ht="43" x14ac:dyDescent="0.5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5">
        <f t="shared" si="366"/>
        <v>2.2499999999999998E-3</v>
      </c>
      <c r="P3911" s="6">
        <f t="shared" si="367"/>
        <v>33.75</v>
      </c>
      <c r="Q3911" t="str">
        <f t="shared" si="370"/>
        <v>theater</v>
      </c>
      <c r="R3911" t="str">
        <f t="shared" si="371"/>
        <v>plays</v>
      </c>
      <c r="S3911" s="11">
        <f t="shared" si="368"/>
        <v>41893.109282407408</v>
      </c>
      <c r="T3911" s="10">
        <f t="shared" si="369"/>
        <v>41863.109282407408</v>
      </c>
    </row>
    <row r="3912" spans="1:20" ht="43" x14ac:dyDescent="0.5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11">
        <f t="shared" si="368"/>
        <v>42254.506909722222</v>
      </c>
      <c r="T3912" s="10">
        <f t="shared" si="369"/>
        <v>42224.506909722222</v>
      </c>
    </row>
    <row r="3913" spans="1:20" ht="43" x14ac:dyDescent="0.5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11">
        <f t="shared" si="368"/>
        <v>41969.603900462964</v>
      </c>
      <c r="T3913" s="10">
        <f t="shared" si="369"/>
        <v>41939.5622337963</v>
      </c>
    </row>
    <row r="3914" spans="1:20" ht="43" x14ac:dyDescent="0.5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5">
        <f t="shared" si="366"/>
        <v>6.666666666666667E-5</v>
      </c>
      <c r="P3914" s="6">
        <f t="shared" si="367"/>
        <v>1</v>
      </c>
      <c r="Q3914" t="str">
        <f t="shared" si="370"/>
        <v>theater</v>
      </c>
      <c r="R3914" t="str">
        <f t="shared" si="371"/>
        <v>plays</v>
      </c>
      <c r="S3914" s="11">
        <f t="shared" si="368"/>
        <v>42118.940972222219</v>
      </c>
      <c r="T3914" s="10">
        <f t="shared" si="369"/>
        <v>42059.020023148143</v>
      </c>
    </row>
    <row r="3915" spans="1:20" ht="43" x14ac:dyDescent="0.5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5">
        <f t="shared" si="366"/>
        <v>0.1</v>
      </c>
      <c r="P3915" s="6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11">
        <f t="shared" si="368"/>
        <v>42338.002881944441</v>
      </c>
      <c r="T3915" s="10">
        <f t="shared" si="369"/>
        <v>42307.961215277777</v>
      </c>
    </row>
    <row r="3916" spans="1:20" ht="43" x14ac:dyDescent="0.5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11">
        <f t="shared" si="368"/>
        <v>42134.707638888889</v>
      </c>
      <c r="T3916" s="10">
        <f t="shared" si="369"/>
        <v>42114.568935185183</v>
      </c>
    </row>
    <row r="3917" spans="1:20" ht="43" x14ac:dyDescent="0.5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5">
        <f t="shared" si="366"/>
        <v>3.3333333333333335E-3</v>
      </c>
      <c r="P3917" s="6">
        <f t="shared" si="367"/>
        <v>5</v>
      </c>
      <c r="Q3917" t="str">
        <f t="shared" si="370"/>
        <v>theater</v>
      </c>
      <c r="R3917" t="str">
        <f t="shared" si="371"/>
        <v>plays</v>
      </c>
      <c r="S3917" s="11">
        <f t="shared" si="368"/>
        <v>42522.73505787037</v>
      </c>
      <c r="T3917" s="10">
        <f t="shared" si="369"/>
        <v>42492.73505787037</v>
      </c>
    </row>
    <row r="3918" spans="1:20" ht="43" x14ac:dyDescent="0.5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5">
        <f t="shared" si="366"/>
        <v>0</v>
      </c>
      <c r="P3918" s="6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11">
        <f t="shared" si="368"/>
        <v>42524.221666666665</v>
      </c>
      <c r="T3918" s="10">
        <f t="shared" si="369"/>
        <v>42494.221666666665</v>
      </c>
    </row>
    <row r="3919" spans="1:20" ht="43" x14ac:dyDescent="0.5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5">
        <f t="shared" si="366"/>
        <v>2.8571428571428571E-3</v>
      </c>
      <c r="P3919" s="6">
        <f t="shared" si="367"/>
        <v>10</v>
      </c>
      <c r="Q3919" t="str">
        <f t="shared" si="370"/>
        <v>theater</v>
      </c>
      <c r="R3919" t="str">
        <f t="shared" si="371"/>
        <v>plays</v>
      </c>
      <c r="S3919" s="11">
        <f t="shared" si="368"/>
        <v>41893.277326388888</v>
      </c>
      <c r="T3919" s="10">
        <f t="shared" si="369"/>
        <v>41863.277326388888</v>
      </c>
    </row>
    <row r="3920" spans="1:20" ht="43" x14ac:dyDescent="0.5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5">
        <f t="shared" si="366"/>
        <v>2E-3</v>
      </c>
      <c r="P3920" s="6">
        <f t="shared" si="367"/>
        <v>40</v>
      </c>
      <c r="Q3920" t="str">
        <f t="shared" si="370"/>
        <v>theater</v>
      </c>
      <c r="R3920" t="str">
        <f t="shared" si="371"/>
        <v>plays</v>
      </c>
      <c r="S3920" s="11">
        <f t="shared" si="368"/>
        <v>41855.416666666664</v>
      </c>
      <c r="T3920" s="10">
        <f t="shared" si="369"/>
        <v>41843.414618055554</v>
      </c>
    </row>
    <row r="3921" spans="1:20" ht="43" x14ac:dyDescent="0.5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5">
        <f t="shared" si="366"/>
        <v>1.7999999999999999E-2</v>
      </c>
      <c r="P3921" s="6">
        <f t="shared" si="367"/>
        <v>30</v>
      </c>
      <c r="Q3921" t="str">
        <f t="shared" si="370"/>
        <v>theater</v>
      </c>
      <c r="R3921" t="str">
        <f t="shared" si="371"/>
        <v>plays</v>
      </c>
      <c r="S3921" s="11">
        <f t="shared" si="368"/>
        <v>42386.75</v>
      </c>
      <c r="T3921" s="10">
        <f t="shared" si="369"/>
        <v>42358.434872685189</v>
      </c>
    </row>
    <row r="3922" spans="1:20" ht="43" x14ac:dyDescent="0.5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5">
        <f t="shared" si="366"/>
        <v>5.3999999999999999E-2</v>
      </c>
      <c r="P3922" s="6">
        <f t="shared" si="367"/>
        <v>45</v>
      </c>
      <c r="Q3922" t="str">
        <f t="shared" si="370"/>
        <v>theater</v>
      </c>
      <c r="R3922" t="str">
        <f t="shared" si="371"/>
        <v>plays</v>
      </c>
      <c r="S3922" s="11">
        <f t="shared" si="368"/>
        <v>42687.178935185191</v>
      </c>
      <c r="T3922" s="10">
        <f t="shared" si="369"/>
        <v>42657.13726851852</v>
      </c>
    </row>
    <row r="3923" spans="1:20" ht="43" x14ac:dyDescent="0.5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5">
        <f t="shared" si="366"/>
        <v>0</v>
      </c>
      <c r="P3923" s="6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11">
        <f t="shared" si="368"/>
        <v>41938.5</v>
      </c>
      <c r="T3923" s="10">
        <f t="shared" si="369"/>
        <v>41926.292303240742</v>
      </c>
    </row>
    <row r="3924" spans="1:20" ht="43" x14ac:dyDescent="0.5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11">
        <f t="shared" si="368"/>
        <v>42065.708333333328</v>
      </c>
      <c r="T3924" s="10">
        <f t="shared" si="369"/>
        <v>42020.518634259264</v>
      </c>
    </row>
    <row r="3925" spans="1:20" ht="43" x14ac:dyDescent="0.5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11">
        <f t="shared" si="368"/>
        <v>42103.729988425926</v>
      </c>
      <c r="T3925" s="10">
        <f t="shared" si="369"/>
        <v>42075.729988425926</v>
      </c>
    </row>
    <row r="3926" spans="1:20" ht="43" x14ac:dyDescent="0.5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5">
        <f t="shared" si="366"/>
        <v>0.15266666666666667</v>
      </c>
      <c r="P3926" s="6">
        <f t="shared" si="367"/>
        <v>57.25</v>
      </c>
      <c r="Q3926" t="str">
        <f t="shared" si="370"/>
        <v>theater</v>
      </c>
      <c r="R3926" t="str">
        <f t="shared" si="371"/>
        <v>plays</v>
      </c>
      <c r="S3926" s="11">
        <f t="shared" si="368"/>
        <v>41816.709745370368</v>
      </c>
      <c r="T3926" s="10">
        <f t="shared" si="369"/>
        <v>41786.709745370368</v>
      </c>
    </row>
    <row r="3927" spans="1:20" ht="43" x14ac:dyDescent="0.5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5">
        <f t="shared" si="366"/>
        <v>0.1</v>
      </c>
      <c r="P3927" s="6">
        <f t="shared" si="367"/>
        <v>5</v>
      </c>
      <c r="Q3927" t="str">
        <f t="shared" si="370"/>
        <v>theater</v>
      </c>
      <c r="R3927" t="str">
        <f t="shared" si="371"/>
        <v>plays</v>
      </c>
      <c r="S3927" s="11">
        <f t="shared" si="368"/>
        <v>41850.620821759258</v>
      </c>
      <c r="T3927" s="10">
        <f t="shared" si="369"/>
        <v>41820.620821759258</v>
      </c>
    </row>
    <row r="3928" spans="1:20" ht="28.7" x14ac:dyDescent="0.5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5">
        <f t="shared" si="366"/>
        <v>3.0000000000000001E-3</v>
      </c>
      <c r="P3928" s="6">
        <f t="shared" si="367"/>
        <v>15</v>
      </c>
      <c r="Q3928" t="str">
        <f t="shared" si="370"/>
        <v>theater</v>
      </c>
      <c r="R3928" t="str">
        <f t="shared" si="371"/>
        <v>plays</v>
      </c>
      <c r="S3928" s="11">
        <f t="shared" si="368"/>
        <v>41999.835046296299</v>
      </c>
      <c r="T3928" s="10">
        <f t="shared" si="369"/>
        <v>41969.835046296299</v>
      </c>
    </row>
    <row r="3929" spans="1:20" ht="43" x14ac:dyDescent="0.5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5">
        <f t="shared" si="366"/>
        <v>0.01</v>
      </c>
      <c r="P3929" s="6">
        <f t="shared" si="367"/>
        <v>12.5</v>
      </c>
      <c r="Q3929" t="str">
        <f t="shared" si="370"/>
        <v>theater</v>
      </c>
      <c r="R3929" t="str">
        <f t="shared" si="371"/>
        <v>plays</v>
      </c>
      <c r="S3929" s="11">
        <f t="shared" si="368"/>
        <v>41860.017407407409</v>
      </c>
      <c r="T3929" s="10">
        <f t="shared" si="369"/>
        <v>41830.017407407409</v>
      </c>
    </row>
    <row r="3930" spans="1:20" ht="43" x14ac:dyDescent="0.5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5">
        <f t="shared" si="366"/>
        <v>0.13020000000000001</v>
      </c>
      <c r="P3930" s="6">
        <f t="shared" si="367"/>
        <v>93</v>
      </c>
      <c r="Q3930" t="str">
        <f t="shared" si="370"/>
        <v>theater</v>
      </c>
      <c r="R3930" t="str">
        <f t="shared" si="371"/>
        <v>plays</v>
      </c>
      <c r="S3930" s="11">
        <f t="shared" si="368"/>
        <v>42292.957638888889</v>
      </c>
      <c r="T3930" s="10">
        <f t="shared" si="369"/>
        <v>42265.433182870373</v>
      </c>
    </row>
    <row r="3931" spans="1:20" ht="43" x14ac:dyDescent="0.5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5">
        <f t="shared" si="366"/>
        <v>2.265E-2</v>
      </c>
      <c r="P3931" s="6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11">
        <f t="shared" si="368"/>
        <v>42631.577141203699</v>
      </c>
      <c r="T3931" s="10">
        <f t="shared" si="369"/>
        <v>42601.577141203699</v>
      </c>
    </row>
    <row r="3932" spans="1:20" ht="43" x14ac:dyDescent="0.5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5">
        <f t="shared" si="366"/>
        <v>0</v>
      </c>
      <c r="P3932" s="6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11">
        <f t="shared" si="368"/>
        <v>42461</v>
      </c>
      <c r="T3932" s="10">
        <f t="shared" si="369"/>
        <v>42433.088749999995</v>
      </c>
    </row>
    <row r="3933" spans="1:20" ht="43" x14ac:dyDescent="0.5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5">
        <f t="shared" si="366"/>
        <v>0</v>
      </c>
      <c r="P3933" s="6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11">
        <f t="shared" si="368"/>
        <v>42252.901701388888</v>
      </c>
      <c r="T3933" s="10">
        <f t="shared" si="369"/>
        <v>42227.901701388888</v>
      </c>
    </row>
    <row r="3934" spans="1:20" ht="43" x14ac:dyDescent="0.5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5">
        <f t="shared" si="366"/>
        <v>8.3333333333333331E-5</v>
      </c>
      <c r="P3934" s="6">
        <f t="shared" si="367"/>
        <v>1</v>
      </c>
      <c r="Q3934" t="str">
        <f t="shared" si="370"/>
        <v>theater</v>
      </c>
      <c r="R3934" t="str">
        <f t="shared" si="371"/>
        <v>plays</v>
      </c>
      <c r="S3934" s="11">
        <f t="shared" si="368"/>
        <v>42444.876898148148</v>
      </c>
      <c r="T3934" s="10">
        <f t="shared" si="369"/>
        <v>42414.918564814812</v>
      </c>
    </row>
    <row r="3935" spans="1:20" ht="43" x14ac:dyDescent="0.5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11">
        <f t="shared" si="368"/>
        <v>42567.779861111107</v>
      </c>
      <c r="T3935" s="10">
        <f t="shared" si="369"/>
        <v>42538.718310185184</v>
      </c>
    </row>
    <row r="3936" spans="1:20" ht="43" x14ac:dyDescent="0.5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5">
        <f t="shared" si="366"/>
        <v>0.11</v>
      </c>
      <c r="P3936" s="6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11">
        <f t="shared" si="368"/>
        <v>42278.291666666672</v>
      </c>
      <c r="T3936" s="10">
        <f t="shared" si="369"/>
        <v>42233.421747685185</v>
      </c>
    </row>
    <row r="3937" spans="1:20" ht="57.35" x14ac:dyDescent="0.5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11">
        <f t="shared" si="368"/>
        <v>42281.406782407401</v>
      </c>
      <c r="T3937" s="10">
        <f t="shared" si="369"/>
        <v>42221.406782407401</v>
      </c>
    </row>
    <row r="3938" spans="1:20" ht="43" x14ac:dyDescent="0.5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5">
        <f t="shared" si="366"/>
        <v>0</v>
      </c>
      <c r="P3938" s="6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11">
        <f t="shared" si="368"/>
        <v>42705.054629629631</v>
      </c>
      <c r="T3938" s="10">
        <f t="shared" si="369"/>
        <v>42675.012962962966</v>
      </c>
    </row>
    <row r="3939" spans="1:20" ht="43" x14ac:dyDescent="0.5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5">
        <f t="shared" si="366"/>
        <v>0.86135181975736563</v>
      </c>
      <c r="P3939" s="6">
        <f t="shared" si="367"/>
        <v>248.5</v>
      </c>
      <c r="Q3939" t="str">
        <f t="shared" si="370"/>
        <v>theater</v>
      </c>
      <c r="R3939" t="str">
        <f t="shared" si="371"/>
        <v>plays</v>
      </c>
      <c r="S3939" s="11">
        <f t="shared" si="368"/>
        <v>42562.381481481483</v>
      </c>
      <c r="T3939" s="10">
        <f t="shared" si="369"/>
        <v>42534.381481481483</v>
      </c>
    </row>
    <row r="3940" spans="1:20" ht="43" x14ac:dyDescent="0.5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1">
        <f t="shared" si="368"/>
        <v>42182.655717592599</v>
      </c>
      <c r="T3940" s="10">
        <f t="shared" si="369"/>
        <v>42151.655717592599</v>
      </c>
    </row>
    <row r="3941" spans="1:20" ht="43" x14ac:dyDescent="0.5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5">
        <f t="shared" si="366"/>
        <v>1E-3</v>
      </c>
      <c r="P3941" s="6">
        <f t="shared" si="367"/>
        <v>5</v>
      </c>
      <c r="Q3941" t="str">
        <f t="shared" si="370"/>
        <v>theater</v>
      </c>
      <c r="R3941" t="str">
        <f t="shared" si="371"/>
        <v>plays</v>
      </c>
      <c r="S3941" s="11">
        <f t="shared" si="368"/>
        <v>41918.9375</v>
      </c>
      <c r="T3941" s="10">
        <f t="shared" si="369"/>
        <v>41915.150219907409</v>
      </c>
    </row>
    <row r="3942" spans="1:20" ht="43" x14ac:dyDescent="0.5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5">
        <f t="shared" si="366"/>
        <v>2.2000000000000001E-3</v>
      </c>
      <c r="P3942" s="6">
        <f t="shared" si="367"/>
        <v>5.5</v>
      </c>
      <c r="Q3942" t="str">
        <f t="shared" si="370"/>
        <v>theater</v>
      </c>
      <c r="R3942" t="str">
        <f t="shared" si="371"/>
        <v>plays</v>
      </c>
      <c r="S3942" s="11">
        <f t="shared" si="368"/>
        <v>42006.242488425924</v>
      </c>
      <c r="T3942" s="10">
        <f t="shared" si="369"/>
        <v>41961.242488425924</v>
      </c>
    </row>
    <row r="3943" spans="1:20" ht="57.35" x14ac:dyDescent="0.5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5">
        <f t="shared" si="366"/>
        <v>9.0909090909090905E-3</v>
      </c>
      <c r="P3943" s="6">
        <f t="shared" si="367"/>
        <v>25</v>
      </c>
      <c r="Q3943" t="str">
        <f t="shared" si="370"/>
        <v>theater</v>
      </c>
      <c r="R3943" t="str">
        <f t="shared" si="371"/>
        <v>plays</v>
      </c>
      <c r="S3943" s="11">
        <f t="shared" si="368"/>
        <v>41967.791666666672</v>
      </c>
      <c r="T3943" s="10">
        <f t="shared" si="369"/>
        <v>41940.337233796294</v>
      </c>
    </row>
    <row r="3944" spans="1:20" ht="43" x14ac:dyDescent="0.5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5">
        <f t="shared" si="366"/>
        <v>0</v>
      </c>
      <c r="P3944" s="6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11">
        <f t="shared" si="368"/>
        <v>42171.654097222221</v>
      </c>
      <c r="T3944" s="10">
        <f t="shared" si="369"/>
        <v>42111.654097222221</v>
      </c>
    </row>
    <row r="3945" spans="1:20" ht="43" x14ac:dyDescent="0.5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11">
        <f t="shared" si="368"/>
        <v>42310.451388888891</v>
      </c>
      <c r="T3945" s="10">
        <f t="shared" si="369"/>
        <v>42279.528564814813</v>
      </c>
    </row>
    <row r="3946" spans="1:20" ht="43" x14ac:dyDescent="0.5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5">
        <f t="shared" si="366"/>
        <v>0</v>
      </c>
      <c r="P3946" s="6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11">
        <f t="shared" si="368"/>
        <v>42243.412905092591</v>
      </c>
      <c r="T3946" s="10">
        <f t="shared" si="369"/>
        <v>42213.412905092591</v>
      </c>
    </row>
    <row r="3947" spans="1:20" ht="43" x14ac:dyDescent="0.5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5">
        <f t="shared" si="366"/>
        <v>2.5000000000000001E-3</v>
      </c>
      <c r="P3947" s="6">
        <f t="shared" si="367"/>
        <v>5</v>
      </c>
      <c r="Q3947" t="str">
        <f t="shared" si="370"/>
        <v>theater</v>
      </c>
      <c r="R3947" t="str">
        <f t="shared" si="371"/>
        <v>plays</v>
      </c>
      <c r="S3947" s="11">
        <f t="shared" si="368"/>
        <v>42139.551712962959</v>
      </c>
      <c r="T3947" s="10">
        <f t="shared" si="369"/>
        <v>42109.551712962959</v>
      </c>
    </row>
    <row r="3948" spans="1:20" ht="28.7" x14ac:dyDescent="0.5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5">
        <f t="shared" si="366"/>
        <v>3.2500000000000001E-2</v>
      </c>
      <c r="P3948" s="6">
        <f t="shared" si="367"/>
        <v>39</v>
      </c>
      <c r="Q3948" t="str">
        <f t="shared" si="370"/>
        <v>theater</v>
      </c>
      <c r="R3948" t="str">
        <f t="shared" si="371"/>
        <v>plays</v>
      </c>
      <c r="S3948" s="11">
        <f t="shared" si="368"/>
        <v>42063.083333333328</v>
      </c>
      <c r="T3948" s="10">
        <f t="shared" si="369"/>
        <v>42031.583587962959</v>
      </c>
    </row>
    <row r="3949" spans="1:20" ht="43" x14ac:dyDescent="0.5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5">
        <f t="shared" si="366"/>
        <v>3.3666666666666664E-2</v>
      </c>
      <c r="P3949" s="6">
        <f t="shared" si="367"/>
        <v>50.5</v>
      </c>
      <c r="Q3949" t="str">
        <f t="shared" si="370"/>
        <v>theater</v>
      </c>
      <c r="R3949" t="str">
        <f t="shared" si="371"/>
        <v>plays</v>
      </c>
      <c r="S3949" s="11">
        <f t="shared" si="368"/>
        <v>42644.892870370371</v>
      </c>
      <c r="T3949" s="10">
        <f t="shared" si="369"/>
        <v>42614.892870370371</v>
      </c>
    </row>
    <row r="3950" spans="1:20" ht="43" x14ac:dyDescent="0.5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5">
        <f t="shared" si="366"/>
        <v>0</v>
      </c>
      <c r="P3950" s="6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11">
        <f t="shared" si="368"/>
        <v>41889.075497685182</v>
      </c>
      <c r="T3950" s="10">
        <f t="shared" si="369"/>
        <v>41829.075497685182</v>
      </c>
    </row>
    <row r="3951" spans="1:20" ht="43" x14ac:dyDescent="0.5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5">
        <f t="shared" si="366"/>
        <v>0.15770000000000001</v>
      </c>
      <c r="P3951" s="6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11">
        <f t="shared" si="368"/>
        <v>42045.870613425926</v>
      </c>
      <c r="T3951" s="10">
        <f t="shared" si="369"/>
        <v>42015.870613425926</v>
      </c>
    </row>
    <row r="3952" spans="1:20" ht="43" x14ac:dyDescent="0.5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5">
        <f t="shared" si="366"/>
        <v>6.2500000000000003E-3</v>
      </c>
      <c r="P3952" s="6">
        <f t="shared" si="367"/>
        <v>25</v>
      </c>
      <c r="Q3952" t="str">
        <f t="shared" si="370"/>
        <v>theater</v>
      </c>
      <c r="R3952" t="str">
        <f t="shared" si="371"/>
        <v>plays</v>
      </c>
      <c r="S3952" s="11">
        <f t="shared" si="368"/>
        <v>42468.524305555555</v>
      </c>
      <c r="T3952" s="10">
        <f t="shared" si="369"/>
        <v>42439.452314814815</v>
      </c>
    </row>
    <row r="3953" spans="1:20" ht="43" x14ac:dyDescent="0.5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5">
        <f t="shared" si="366"/>
        <v>5.0000000000000004E-6</v>
      </c>
      <c r="P3953" s="6">
        <f t="shared" si="367"/>
        <v>1</v>
      </c>
      <c r="Q3953" t="str">
        <f t="shared" si="370"/>
        <v>theater</v>
      </c>
      <c r="R3953" t="str">
        <f t="shared" si="371"/>
        <v>plays</v>
      </c>
      <c r="S3953" s="11">
        <f t="shared" si="368"/>
        <v>42493.534050925926</v>
      </c>
      <c r="T3953" s="10">
        <f t="shared" si="369"/>
        <v>42433.575717592597</v>
      </c>
    </row>
    <row r="3954" spans="1:20" ht="43" x14ac:dyDescent="0.5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5">
        <f t="shared" si="366"/>
        <v>9.6153846153846159E-4</v>
      </c>
      <c r="P3954" s="6">
        <f t="shared" si="367"/>
        <v>25</v>
      </c>
      <c r="Q3954" t="str">
        <f t="shared" si="370"/>
        <v>theater</v>
      </c>
      <c r="R3954" t="str">
        <f t="shared" si="371"/>
        <v>plays</v>
      </c>
      <c r="S3954" s="11">
        <f t="shared" si="368"/>
        <v>42303.540393518517</v>
      </c>
      <c r="T3954" s="10">
        <f t="shared" si="369"/>
        <v>42243.540393518517</v>
      </c>
    </row>
    <row r="3955" spans="1:20" ht="43" x14ac:dyDescent="0.5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5">
        <f t="shared" si="366"/>
        <v>0</v>
      </c>
      <c r="P3955" s="6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11">
        <f t="shared" si="368"/>
        <v>42580.728472222225</v>
      </c>
      <c r="T3955" s="10">
        <f t="shared" si="369"/>
        <v>42549.798449074078</v>
      </c>
    </row>
    <row r="3956" spans="1:20" ht="43" x14ac:dyDescent="0.5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5">
        <f t="shared" si="366"/>
        <v>0</v>
      </c>
      <c r="P3956" s="6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11">
        <f t="shared" si="368"/>
        <v>41834.401203703703</v>
      </c>
      <c r="T3956" s="10">
        <f t="shared" si="369"/>
        <v>41774.401203703703</v>
      </c>
    </row>
    <row r="3957" spans="1:20" ht="43" x14ac:dyDescent="0.5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5">
        <f t="shared" si="366"/>
        <v>0.24285714285714285</v>
      </c>
      <c r="P3957" s="6">
        <f t="shared" si="367"/>
        <v>53.125</v>
      </c>
      <c r="Q3957" t="str">
        <f t="shared" si="370"/>
        <v>theater</v>
      </c>
      <c r="R3957" t="str">
        <f t="shared" si="371"/>
        <v>plays</v>
      </c>
      <c r="S3957" s="11">
        <f t="shared" si="368"/>
        <v>42336.640520833331</v>
      </c>
      <c r="T3957" s="10">
        <f t="shared" si="369"/>
        <v>42306.598854166667</v>
      </c>
    </row>
    <row r="3958" spans="1:20" ht="43" x14ac:dyDescent="0.5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5">
        <f t="shared" si="366"/>
        <v>0</v>
      </c>
      <c r="P3958" s="6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11">
        <f t="shared" si="368"/>
        <v>42484.763888888891</v>
      </c>
      <c r="T3958" s="10">
        <f t="shared" si="369"/>
        <v>42457.682025462964</v>
      </c>
    </row>
    <row r="3959" spans="1:20" ht="43" x14ac:dyDescent="0.5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5">
        <f t="shared" si="366"/>
        <v>2.5000000000000001E-4</v>
      </c>
      <c r="P3959" s="6">
        <f t="shared" si="367"/>
        <v>7</v>
      </c>
      <c r="Q3959" t="str">
        <f t="shared" si="370"/>
        <v>theater</v>
      </c>
      <c r="R3959" t="str">
        <f t="shared" si="371"/>
        <v>plays</v>
      </c>
      <c r="S3959" s="11">
        <f t="shared" si="368"/>
        <v>42559.726319444439</v>
      </c>
      <c r="T3959" s="10">
        <f t="shared" si="369"/>
        <v>42513.726319444439</v>
      </c>
    </row>
    <row r="3960" spans="1:20" ht="43" x14ac:dyDescent="0.5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5">
        <f t="shared" si="366"/>
        <v>0.32050000000000001</v>
      </c>
      <c r="P3960" s="6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11">
        <f t="shared" si="368"/>
        <v>41853.333333333336</v>
      </c>
      <c r="T3960" s="10">
        <f t="shared" si="369"/>
        <v>41816.700370370374</v>
      </c>
    </row>
    <row r="3961" spans="1:20" ht="43" x14ac:dyDescent="0.5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11">
        <f t="shared" si="368"/>
        <v>41910.538842592592</v>
      </c>
      <c r="T3961" s="10">
        <f t="shared" si="369"/>
        <v>41880.538842592592</v>
      </c>
    </row>
    <row r="3962" spans="1:20" ht="43" x14ac:dyDescent="0.5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5">
        <f t="shared" si="366"/>
        <v>1.4999999999999999E-2</v>
      </c>
      <c r="P3962" s="6">
        <f t="shared" si="367"/>
        <v>11.25</v>
      </c>
      <c r="Q3962" t="str">
        <f t="shared" si="370"/>
        <v>theater</v>
      </c>
      <c r="R3962" t="str">
        <f t="shared" si="371"/>
        <v>plays</v>
      </c>
      <c r="S3962" s="11">
        <f t="shared" si="368"/>
        <v>42372.595555555556</v>
      </c>
      <c r="T3962" s="10">
        <f t="shared" si="369"/>
        <v>42342.595555555556</v>
      </c>
    </row>
    <row r="3963" spans="1:20" ht="43" x14ac:dyDescent="0.5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5">
        <f t="shared" si="366"/>
        <v>4.1999999999999997E-3</v>
      </c>
      <c r="P3963" s="6">
        <f t="shared" si="367"/>
        <v>10.5</v>
      </c>
      <c r="Q3963" t="str">
        <f t="shared" si="370"/>
        <v>theater</v>
      </c>
      <c r="R3963" t="str">
        <f t="shared" si="371"/>
        <v>plays</v>
      </c>
      <c r="S3963" s="11">
        <f t="shared" si="368"/>
        <v>41767.641319444447</v>
      </c>
      <c r="T3963" s="10">
        <f t="shared" si="369"/>
        <v>41745.641319444447</v>
      </c>
    </row>
    <row r="3964" spans="1:20" ht="43" x14ac:dyDescent="0.5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5">
        <f t="shared" si="366"/>
        <v>3.214285714285714E-2</v>
      </c>
      <c r="P3964" s="6">
        <f t="shared" si="367"/>
        <v>15</v>
      </c>
      <c r="Q3964" t="str">
        <f t="shared" si="370"/>
        <v>theater</v>
      </c>
      <c r="R3964" t="str">
        <f t="shared" si="371"/>
        <v>plays</v>
      </c>
      <c r="S3964" s="11">
        <f t="shared" si="368"/>
        <v>42336.371458333335</v>
      </c>
      <c r="T3964" s="10">
        <f t="shared" si="369"/>
        <v>42311.371458333335</v>
      </c>
    </row>
    <row r="3965" spans="1:20" ht="43" x14ac:dyDescent="0.5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5">
        <f t="shared" si="366"/>
        <v>0</v>
      </c>
      <c r="P3965" s="6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11">
        <f t="shared" si="368"/>
        <v>42325.945798611108</v>
      </c>
      <c r="T3965" s="10">
        <f t="shared" si="369"/>
        <v>42295.904131944444</v>
      </c>
    </row>
    <row r="3966" spans="1:20" ht="43" x14ac:dyDescent="0.5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5">
        <f t="shared" si="366"/>
        <v>6.3E-2</v>
      </c>
      <c r="P3966" s="6">
        <f t="shared" si="367"/>
        <v>42</v>
      </c>
      <c r="Q3966" t="str">
        <f t="shared" si="370"/>
        <v>theater</v>
      </c>
      <c r="R3966" t="str">
        <f t="shared" si="371"/>
        <v>plays</v>
      </c>
      <c r="S3966" s="11">
        <f t="shared" si="368"/>
        <v>42113.430393518516</v>
      </c>
      <c r="T3966" s="10">
        <f t="shared" si="369"/>
        <v>42053.472060185188</v>
      </c>
    </row>
    <row r="3967" spans="1:20" ht="43" x14ac:dyDescent="0.5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5">
        <f t="shared" si="366"/>
        <v>0.14249999999999999</v>
      </c>
      <c r="P3967" s="6">
        <f t="shared" si="367"/>
        <v>71.25</v>
      </c>
      <c r="Q3967" t="str">
        <f t="shared" si="370"/>
        <v>theater</v>
      </c>
      <c r="R3967" t="str">
        <f t="shared" si="371"/>
        <v>plays</v>
      </c>
      <c r="S3967" s="11">
        <f t="shared" si="368"/>
        <v>42473.944212962961</v>
      </c>
      <c r="T3967" s="10">
        <f t="shared" si="369"/>
        <v>42413.985879629632</v>
      </c>
    </row>
    <row r="3968" spans="1:20" ht="43" x14ac:dyDescent="0.5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5">
        <f t="shared" si="366"/>
        <v>6.0000000000000001E-3</v>
      </c>
      <c r="P3968" s="6">
        <f t="shared" si="367"/>
        <v>22.5</v>
      </c>
      <c r="Q3968" t="str">
        <f t="shared" si="370"/>
        <v>theater</v>
      </c>
      <c r="R3968" t="str">
        <f t="shared" si="371"/>
        <v>plays</v>
      </c>
      <c r="S3968" s="11">
        <f t="shared" si="368"/>
        <v>41843.874305555553</v>
      </c>
      <c r="T3968" s="10">
        <f t="shared" si="369"/>
        <v>41801.461550925924</v>
      </c>
    </row>
    <row r="3969" spans="1:20" ht="43" x14ac:dyDescent="0.5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5">
        <f t="shared" si="366"/>
        <v>0.2411764705882353</v>
      </c>
      <c r="P3969" s="6">
        <f t="shared" si="367"/>
        <v>41</v>
      </c>
      <c r="Q3969" t="str">
        <f t="shared" si="370"/>
        <v>theater</v>
      </c>
      <c r="R3969" t="str">
        <f t="shared" si="371"/>
        <v>plays</v>
      </c>
      <c r="S3969" s="11">
        <f t="shared" si="368"/>
        <v>42800.040590277778</v>
      </c>
      <c r="T3969" s="10">
        <f t="shared" si="369"/>
        <v>42770.040590277778</v>
      </c>
    </row>
    <row r="3970" spans="1:20" ht="43" x14ac:dyDescent="0.5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5">
        <f t="shared" ref="O3970:O4033" si="372">E3970/D3970</f>
        <v>0.10539999999999999</v>
      </c>
      <c r="P3970" s="6">
        <f t="shared" ref="P3970:P4033" si="373">E3970/L3970</f>
        <v>47.909090909090907</v>
      </c>
      <c r="Q3970" t="str">
        <f t="shared" si="370"/>
        <v>theater</v>
      </c>
      <c r="R3970" t="str">
        <f t="shared" si="371"/>
        <v>plays</v>
      </c>
      <c r="S3970" s="11">
        <f t="shared" ref="S3970:S4033" si="374">(((I3970/60)/60)/24)+DATE(1970,1,1)+(-6/24)</f>
        <v>42512.565659722226</v>
      </c>
      <c r="T3970" s="10">
        <f t="shared" ref="T3970:T4033" si="375">(((J3970/60)/60)/24)+DATE(1970,1,1)+(-6/24)</f>
        <v>42452.565659722226</v>
      </c>
    </row>
    <row r="3971" spans="1:20" ht="43" x14ac:dyDescent="0.5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5">
        <f t="shared" si="372"/>
        <v>7.4690265486725665E-2</v>
      </c>
      <c r="P3971" s="6">
        <f t="shared" si="373"/>
        <v>35.166666666666664</v>
      </c>
      <c r="Q3971" t="str">
        <f t="shared" ref="Q3971:Q4034" si="376">LEFT(N3971,FIND("/",N3971)-1)</f>
        <v>theater</v>
      </c>
      <c r="R3971" t="str">
        <f t="shared" ref="R3971:R4034" si="377">RIGHT(N3971, LEN(N3971)-FIND("/", N3971))</f>
        <v>plays</v>
      </c>
      <c r="S3971" s="11">
        <f t="shared" si="374"/>
        <v>42610.913194444445</v>
      </c>
      <c r="T3971" s="10">
        <f t="shared" si="375"/>
        <v>42601.604699074072</v>
      </c>
    </row>
    <row r="3972" spans="1:20" ht="57.35" x14ac:dyDescent="0.5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5">
        <f t="shared" si="372"/>
        <v>7.3333333333333334E-4</v>
      </c>
      <c r="P3972" s="6">
        <f t="shared" si="373"/>
        <v>5.5</v>
      </c>
      <c r="Q3972" t="str">
        <f t="shared" si="376"/>
        <v>theater</v>
      </c>
      <c r="R3972" t="str">
        <f t="shared" si="377"/>
        <v>plays</v>
      </c>
      <c r="S3972" s="11">
        <f t="shared" si="374"/>
        <v>42477.613553240735</v>
      </c>
      <c r="T3972" s="10">
        <f t="shared" si="375"/>
        <v>42447.613553240735</v>
      </c>
    </row>
    <row r="3973" spans="1:20" ht="43" x14ac:dyDescent="0.5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11">
        <f t="shared" si="374"/>
        <v>41841.286180555559</v>
      </c>
      <c r="T3973" s="10">
        <f t="shared" si="375"/>
        <v>41811.286180555559</v>
      </c>
    </row>
    <row r="3974" spans="1:20" ht="43" x14ac:dyDescent="0.5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5">
        <f t="shared" si="372"/>
        <v>0.21099999999999999</v>
      </c>
      <c r="P3974" s="6">
        <f t="shared" si="373"/>
        <v>26.375</v>
      </c>
      <c r="Q3974" t="str">
        <f t="shared" si="376"/>
        <v>theater</v>
      </c>
      <c r="R3974" t="str">
        <f t="shared" si="377"/>
        <v>plays</v>
      </c>
      <c r="S3974" s="11">
        <f t="shared" si="374"/>
        <v>42040.817523148144</v>
      </c>
      <c r="T3974" s="10">
        <f t="shared" si="375"/>
        <v>41980.817523148144</v>
      </c>
    </row>
    <row r="3975" spans="1:20" ht="43" x14ac:dyDescent="0.5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11">
        <f t="shared" si="374"/>
        <v>42498.916666666672</v>
      </c>
      <c r="T3975" s="10">
        <f t="shared" si="375"/>
        <v>42469.43414351852</v>
      </c>
    </row>
    <row r="3976" spans="1:20" ht="43" x14ac:dyDescent="0.5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5">
        <f t="shared" si="372"/>
        <v>0.32</v>
      </c>
      <c r="P3976" s="6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11">
        <f t="shared" si="374"/>
        <v>42523.296851851846</v>
      </c>
      <c r="T3976" s="10">
        <f t="shared" si="375"/>
        <v>42493.296851851846</v>
      </c>
    </row>
    <row r="3977" spans="1:20" ht="43" x14ac:dyDescent="0.5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5">
        <f t="shared" si="372"/>
        <v>0</v>
      </c>
      <c r="P3977" s="6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11">
        <f t="shared" si="374"/>
        <v>42564.616875</v>
      </c>
      <c r="T3977" s="10">
        <f t="shared" si="375"/>
        <v>42534.616875</v>
      </c>
    </row>
    <row r="3978" spans="1:20" ht="43" x14ac:dyDescent="0.5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5">
        <f t="shared" si="372"/>
        <v>0.47692307692307695</v>
      </c>
      <c r="P3978" s="6">
        <f t="shared" si="373"/>
        <v>62</v>
      </c>
      <c r="Q3978" t="str">
        <f t="shared" si="376"/>
        <v>theater</v>
      </c>
      <c r="R3978" t="str">
        <f t="shared" si="377"/>
        <v>plays</v>
      </c>
      <c r="S3978" s="11">
        <f t="shared" si="374"/>
        <v>41852.041666666664</v>
      </c>
      <c r="T3978" s="10">
        <f t="shared" si="375"/>
        <v>41830.608344907407</v>
      </c>
    </row>
    <row r="3979" spans="1:20" ht="43" x14ac:dyDescent="0.5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5">
        <f t="shared" si="372"/>
        <v>1.4500000000000001E-2</v>
      </c>
      <c r="P3979" s="6">
        <f t="shared" si="373"/>
        <v>217.5</v>
      </c>
      <c r="Q3979" t="str">
        <f t="shared" si="376"/>
        <v>theater</v>
      </c>
      <c r="R3979" t="str">
        <f t="shared" si="377"/>
        <v>plays</v>
      </c>
      <c r="S3979" s="11">
        <f t="shared" si="374"/>
        <v>42573.538564814815</v>
      </c>
      <c r="T3979" s="10">
        <f t="shared" si="375"/>
        <v>42543.538564814815</v>
      </c>
    </row>
    <row r="3980" spans="1:20" ht="43" x14ac:dyDescent="0.5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5">
        <f t="shared" si="372"/>
        <v>0.107</v>
      </c>
      <c r="P3980" s="6">
        <f t="shared" si="373"/>
        <v>26.75</v>
      </c>
      <c r="Q3980" t="str">
        <f t="shared" si="376"/>
        <v>theater</v>
      </c>
      <c r="R3980" t="str">
        <f t="shared" si="377"/>
        <v>plays</v>
      </c>
      <c r="S3980" s="11">
        <f t="shared" si="374"/>
        <v>42035.392974537041</v>
      </c>
      <c r="T3980" s="10">
        <f t="shared" si="375"/>
        <v>41975.392974537041</v>
      </c>
    </row>
    <row r="3981" spans="1:20" ht="43" x14ac:dyDescent="0.5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11">
        <f t="shared" si="374"/>
        <v>42092.583333333328</v>
      </c>
      <c r="T3981" s="10">
        <f t="shared" si="375"/>
        <v>42069.653437500005</v>
      </c>
    </row>
    <row r="3982" spans="1:20" ht="43" x14ac:dyDescent="0.5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5">
        <f t="shared" si="372"/>
        <v>0.18</v>
      </c>
      <c r="P3982" s="6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11">
        <f t="shared" si="374"/>
        <v>41825.348923611113</v>
      </c>
      <c r="T3982" s="10">
        <f t="shared" si="375"/>
        <v>41795.348923611113</v>
      </c>
    </row>
    <row r="3983" spans="1:20" ht="28.7" x14ac:dyDescent="0.5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5">
        <f t="shared" si="372"/>
        <v>4.0833333333333333E-2</v>
      </c>
      <c r="P3983" s="6">
        <f t="shared" si="373"/>
        <v>175</v>
      </c>
      <c r="Q3983" t="str">
        <f t="shared" si="376"/>
        <v>theater</v>
      </c>
      <c r="R3983" t="str">
        <f t="shared" si="377"/>
        <v>plays</v>
      </c>
      <c r="S3983" s="11">
        <f t="shared" si="374"/>
        <v>42567.929965277777</v>
      </c>
      <c r="T3983" s="10">
        <f t="shared" si="375"/>
        <v>42507.929965277777</v>
      </c>
    </row>
    <row r="3984" spans="1:20" ht="57.35" x14ac:dyDescent="0.5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5">
        <f t="shared" si="372"/>
        <v>0.2</v>
      </c>
      <c r="P3984" s="6">
        <f t="shared" si="373"/>
        <v>34</v>
      </c>
      <c r="Q3984" t="str">
        <f t="shared" si="376"/>
        <v>theater</v>
      </c>
      <c r="R3984" t="str">
        <f t="shared" si="377"/>
        <v>plays</v>
      </c>
      <c r="S3984" s="11">
        <f t="shared" si="374"/>
        <v>42192.559953703705</v>
      </c>
      <c r="T3984" s="10">
        <f t="shared" si="375"/>
        <v>42132.559953703705</v>
      </c>
    </row>
    <row r="3985" spans="1:20" ht="43" x14ac:dyDescent="0.5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11">
        <f t="shared" si="374"/>
        <v>41779.040972222225</v>
      </c>
      <c r="T3985" s="10">
        <f t="shared" si="375"/>
        <v>41747.61986111111</v>
      </c>
    </row>
    <row r="3986" spans="1:20" ht="43" x14ac:dyDescent="0.5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5">
        <f t="shared" si="372"/>
        <v>6.3333333333333339E-2</v>
      </c>
      <c r="P3986" s="6">
        <f t="shared" si="373"/>
        <v>9.5</v>
      </c>
      <c r="Q3986" t="str">
        <f t="shared" si="376"/>
        <v>theater</v>
      </c>
      <c r="R3986" t="str">
        <f t="shared" si="377"/>
        <v>plays</v>
      </c>
      <c r="S3986" s="11">
        <f t="shared" si="374"/>
        <v>41950.75</v>
      </c>
      <c r="T3986" s="10">
        <f t="shared" si="375"/>
        <v>41920.713472222218</v>
      </c>
    </row>
    <row r="3987" spans="1:20" ht="57.35" x14ac:dyDescent="0.5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11">
        <f t="shared" si="374"/>
        <v>42420.628472222219</v>
      </c>
      <c r="T3987" s="10">
        <f t="shared" si="375"/>
        <v>42399.457407407404</v>
      </c>
    </row>
    <row r="3988" spans="1:20" ht="43" x14ac:dyDescent="0.5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11">
        <f t="shared" si="374"/>
        <v>42496.294444444444</v>
      </c>
      <c r="T3988" s="10">
        <f t="shared" si="375"/>
        <v>42467.298541666663</v>
      </c>
    </row>
    <row r="3989" spans="1:20" ht="43" x14ac:dyDescent="0.5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5">
        <f t="shared" si="372"/>
        <v>0.3775</v>
      </c>
      <c r="P3989" s="6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11">
        <f t="shared" si="374"/>
        <v>41775.67465277778</v>
      </c>
      <c r="T3989" s="10">
        <f t="shared" si="375"/>
        <v>41765.67465277778</v>
      </c>
    </row>
    <row r="3990" spans="1:20" ht="28.7" x14ac:dyDescent="0.5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5">
        <f t="shared" si="372"/>
        <v>2.1333333333333333E-2</v>
      </c>
      <c r="P3990" s="6">
        <f t="shared" si="373"/>
        <v>8</v>
      </c>
      <c r="Q3990" t="str">
        <f t="shared" si="376"/>
        <v>theater</v>
      </c>
      <c r="R3990" t="str">
        <f t="shared" si="377"/>
        <v>plays</v>
      </c>
      <c r="S3990" s="11">
        <f t="shared" si="374"/>
        <v>42244.83116898148</v>
      </c>
      <c r="T3990" s="10">
        <f t="shared" si="375"/>
        <v>42229.83116898148</v>
      </c>
    </row>
    <row r="3991" spans="1:20" ht="43" x14ac:dyDescent="0.5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5">
        <f t="shared" si="372"/>
        <v>0</v>
      </c>
      <c r="P3991" s="6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11">
        <f t="shared" si="374"/>
        <v>42316.541446759264</v>
      </c>
      <c r="T3991" s="10">
        <f t="shared" si="375"/>
        <v>42286.499780092592</v>
      </c>
    </row>
    <row r="3992" spans="1:20" ht="43" x14ac:dyDescent="0.5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5">
        <f t="shared" si="372"/>
        <v>4.1818181818181817E-2</v>
      </c>
      <c r="P3992" s="6">
        <f t="shared" si="373"/>
        <v>23</v>
      </c>
      <c r="Q3992" t="str">
        <f t="shared" si="376"/>
        <v>theater</v>
      </c>
      <c r="R3992" t="str">
        <f t="shared" si="377"/>
        <v>plays</v>
      </c>
      <c r="S3992" s="11">
        <f t="shared" si="374"/>
        <v>42431.422372685185</v>
      </c>
      <c r="T3992" s="10">
        <f t="shared" si="375"/>
        <v>42401.422372685185</v>
      </c>
    </row>
    <row r="3993" spans="1:20" ht="28.7" x14ac:dyDescent="0.5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5">
        <f t="shared" si="372"/>
        <v>0.2</v>
      </c>
      <c r="P3993" s="6">
        <f t="shared" si="373"/>
        <v>100</v>
      </c>
      <c r="Q3993" t="str">
        <f t="shared" si="376"/>
        <v>theater</v>
      </c>
      <c r="R3993" t="str">
        <f t="shared" si="377"/>
        <v>plays</v>
      </c>
      <c r="S3993" s="11">
        <f t="shared" si="374"/>
        <v>42155.394467592589</v>
      </c>
      <c r="T3993" s="10">
        <f t="shared" si="375"/>
        <v>42125.394467592589</v>
      </c>
    </row>
    <row r="3994" spans="1:20" ht="43" x14ac:dyDescent="0.5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11">
        <f t="shared" si="374"/>
        <v>42349.732164351852</v>
      </c>
      <c r="T3994" s="10">
        <f t="shared" si="375"/>
        <v>42289.69049768518</v>
      </c>
    </row>
    <row r="3995" spans="1:20" ht="43" x14ac:dyDescent="0.5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5">
        <f t="shared" si="372"/>
        <v>6.0000000000000002E-5</v>
      </c>
      <c r="P3995" s="6">
        <f t="shared" si="373"/>
        <v>3</v>
      </c>
      <c r="Q3995" t="str">
        <f t="shared" si="376"/>
        <v>theater</v>
      </c>
      <c r="R3995" t="str">
        <f t="shared" si="377"/>
        <v>plays</v>
      </c>
      <c r="S3995" s="11">
        <f t="shared" si="374"/>
        <v>42137.614722222221</v>
      </c>
      <c r="T3995" s="10">
        <f t="shared" si="375"/>
        <v>42107.614722222221</v>
      </c>
    </row>
    <row r="3996" spans="1:20" ht="43" x14ac:dyDescent="0.5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5">
        <f t="shared" si="372"/>
        <v>2.5000000000000001E-3</v>
      </c>
      <c r="P3996" s="6">
        <f t="shared" si="373"/>
        <v>5</v>
      </c>
      <c r="Q3996" t="str">
        <f t="shared" si="376"/>
        <v>theater</v>
      </c>
      <c r="R3996" t="str">
        <f t="shared" si="377"/>
        <v>plays</v>
      </c>
      <c r="S3996" s="11">
        <f t="shared" si="374"/>
        <v>41839.139930555553</v>
      </c>
      <c r="T3996" s="10">
        <f t="shared" si="375"/>
        <v>41809.139930555553</v>
      </c>
    </row>
    <row r="3997" spans="1:20" ht="43" x14ac:dyDescent="0.5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5">
        <f t="shared" si="372"/>
        <v>0.35</v>
      </c>
      <c r="P3997" s="6">
        <f t="shared" si="373"/>
        <v>17.5</v>
      </c>
      <c r="Q3997" t="str">
        <f t="shared" si="376"/>
        <v>theater</v>
      </c>
      <c r="R3997" t="str">
        <f t="shared" si="377"/>
        <v>plays</v>
      </c>
      <c r="S3997" s="11">
        <f t="shared" si="374"/>
        <v>42049.227083333331</v>
      </c>
      <c r="T3997" s="10">
        <f t="shared" si="375"/>
        <v>42019.433761574073</v>
      </c>
    </row>
    <row r="3998" spans="1:20" ht="43" x14ac:dyDescent="0.5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11">
        <f t="shared" si="374"/>
        <v>41963.419444444444</v>
      </c>
      <c r="T3998" s="10">
        <f t="shared" si="375"/>
        <v>41950.01694444444</v>
      </c>
    </row>
    <row r="3999" spans="1:20" ht="43" x14ac:dyDescent="0.5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5">
        <f t="shared" si="372"/>
        <v>0</v>
      </c>
      <c r="P3999" s="6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11">
        <f t="shared" si="374"/>
        <v>42099.099780092598</v>
      </c>
      <c r="T3999" s="10">
        <f t="shared" si="375"/>
        <v>42069.141446759255</v>
      </c>
    </row>
    <row r="4000" spans="1:20" ht="43" x14ac:dyDescent="0.5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11">
        <f t="shared" si="374"/>
        <v>42091.671597222223</v>
      </c>
      <c r="T4000" s="10">
        <f t="shared" si="375"/>
        <v>42061.713263888887</v>
      </c>
    </row>
    <row r="4001" spans="1:20" ht="43" x14ac:dyDescent="0.5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11">
        <f t="shared" si="374"/>
        <v>41882.577650462961</v>
      </c>
      <c r="T4001" s="10">
        <f t="shared" si="375"/>
        <v>41842.578680555554</v>
      </c>
    </row>
    <row r="4002" spans="1:20" x14ac:dyDescent="0.5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5">
        <f t="shared" si="372"/>
        <v>1.25E-3</v>
      </c>
      <c r="P4002" s="6">
        <f t="shared" si="373"/>
        <v>10</v>
      </c>
      <c r="Q4002" t="str">
        <f t="shared" si="376"/>
        <v>theater</v>
      </c>
      <c r="R4002" t="str">
        <f t="shared" si="377"/>
        <v>plays</v>
      </c>
      <c r="S4002" s="11">
        <f t="shared" si="374"/>
        <v>42497.353680555556</v>
      </c>
      <c r="T4002" s="10">
        <f t="shared" si="375"/>
        <v>42437.39534722222</v>
      </c>
    </row>
    <row r="4003" spans="1:20" ht="57.35" x14ac:dyDescent="0.5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5">
        <f t="shared" si="372"/>
        <v>0.3775</v>
      </c>
      <c r="P4003" s="6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11">
        <f t="shared" si="374"/>
        <v>42795.541666666672</v>
      </c>
      <c r="T4003" s="10">
        <f t="shared" si="375"/>
        <v>42775.714212962965</v>
      </c>
    </row>
    <row r="4004" spans="1:20" ht="43" x14ac:dyDescent="0.5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5">
        <f t="shared" si="372"/>
        <v>1.84E-2</v>
      </c>
      <c r="P4004" s="6">
        <f t="shared" si="373"/>
        <v>5.75</v>
      </c>
      <c r="Q4004" t="str">
        <f t="shared" si="376"/>
        <v>theater</v>
      </c>
      <c r="R4004" t="str">
        <f t="shared" si="377"/>
        <v>plays</v>
      </c>
      <c r="S4004" s="11">
        <f t="shared" si="374"/>
        <v>41908.793530092589</v>
      </c>
      <c r="T4004" s="10">
        <f t="shared" si="375"/>
        <v>41878.793530092589</v>
      </c>
    </row>
    <row r="4005" spans="1:20" ht="43" x14ac:dyDescent="0.5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5">
        <f t="shared" si="372"/>
        <v>0.10050000000000001</v>
      </c>
      <c r="P4005" s="6">
        <f t="shared" si="373"/>
        <v>100.5</v>
      </c>
      <c r="Q4005" t="str">
        <f t="shared" si="376"/>
        <v>theater</v>
      </c>
      <c r="R4005" t="str">
        <f t="shared" si="377"/>
        <v>plays</v>
      </c>
      <c r="S4005" s="11">
        <f t="shared" si="374"/>
        <v>42050.337349537032</v>
      </c>
      <c r="T4005" s="10">
        <f t="shared" si="375"/>
        <v>42020.337349537032</v>
      </c>
    </row>
    <row r="4006" spans="1:20" x14ac:dyDescent="0.5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5">
        <f t="shared" si="372"/>
        <v>2E-3</v>
      </c>
      <c r="P4006" s="6">
        <f t="shared" si="373"/>
        <v>1</v>
      </c>
      <c r="Q4006" t="str">
        <f t="shared" si="376"/>
        <v>theater</v>
      </c>
      <c r="R4006" t="str">
        <f t="shared" si="377"/>
        <v>plays</v>
      </c>
      <c r="S4006" s="11">
        <f t="shared" si="374"/>
        <v>41919.91269675926</v>
      </c>
      <c r="T4006" s="10">
        <f t="shared" si="375"/>
        <v>41889.91269675926</v>
      </c>
    </row>
    <row r="4007" spans="1:20" ht="43" x14ac:dyDescent="0.5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5">
        <f t="shared" si="372"/>
        <v>1.3333333333333334E-2</v>
      </c>
      <c r="P4007" s="6">
        <f t="shared" si="373"/>
        <v>20</v>
      </c>
      <c r="Q4007" t="str">
        <f t="shared" si="376"/>
        <v>theater</v>
      </c>
      <c r="R4007" t="str">
        <f t="shared" si="377"/>
        <v>plays</v>
      </c>
      <c r="S4007" s="11">
        <f t="shared" si="374"/>
        <v>41932.557696759257</v>
      </c>
      <c r="T4007" s="10">
        <f t="shared" si="375"/>
        <v>41872.557696759257</v>
      </c>
    </row>
    <row r="4008" spans="1:20" ht="43" x14ac:dyDescent="0.5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5">
        <f t="shared" si="372"/>
        <v>6.666666666666667E-5</v>
      </c>
      <c r="P4008" s="6">
        <f t="shared" si="373"/>
        <v>2</v>
      </c>
      <c r="Q4008" t="str">
        <f t="shared" si="376"/>
        <v>theater</v>
      </c>
      <c r="R4008" t="str">
        <f t="shared" si="377"/>
        <v>plays</v>
      </c>
      <c r="S4008" s="11">
        <f t="shared" si="374"/>
        <v>42416.522997685184</v>
      </c>
      <c r="T4008" s="10">
        <f t="shared" si="375"/>
        <v>42391.522997685184</v>
      </c>
    </row>
    <row r="4009" spans="1:20" ht="43" x14ac:dyDescent="0.5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5">
        <f t="shared" si="372"/>
        <v>2.5000000000000001E-3</v>
      </c>
      <c r="P4009" s="6">
        <f t="shared" si="373"/>
        <v>5</v>
      </c>
      <c r="Q4009" t="str">
        <f t="shared" si="376"/>
        <v>theater</v>
      </c>
      <c r="R4009" t="str">
        <f t="shared" si="377"/>
        <v>plays</v>
      </c>
      <c r="S4009" s="11">
        <f t="shared" si="374"/>
        <v>41877.436111111114</v>
      </c>
      <c r="T4009" s="10">
        <f t="shared" si="375"/>
        <v>41848.522928240738</v>
      </c>
    </row>
    <row r="4010" spans="1:20" ht="43" x14ac:dyDescent="0.5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5">
        <f t="shared" si="372"/>
        <v>0.06</v>
      </c>
      <c r="P4010" s="6">
        <f t="shared" si="373"/>
        <v>15</v>
      </c>
      <c r="Q4010" t="str">
        <f t="shared" si="376"/>
        <v>theater</v>
      </c>
      <c r="R4010" t="str">
        <f t="shared" si="377"/>
        <v>plays</v>
      </c>
      <c r="S4010" s="11">
        <f t="shared" si="374"/>
        <v>42207.714201388888</v>
      </c>
      <c r="T4010" s="10">
        <f t="shared" si="375"/>
        <v>42177.714201388888</v>
      </c>
    </row>
    <row r="4011" spans="1:20" ht="43" x14ac:dyDescent="0.5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5">
        <f t="shared" si="372"/>
        <v>3.8860103626943004E-2</v>
      </c>
      <c r="P4011" s="6">
        <f t="shared" si="373"/>
        <v>25</v>
      </c>
      <c r="Q4011" t="str">
        <f t="shared" si="376"/>
        <v>theater</v>
      </c>
      <c r="R4011" t="str">
        <f t="shared" si="377"/>
        <v>plays</v>
      </c>
      <c r="S4011" s="11">
        <f t="shared" si="374"/>
        <v>41891.450925925928</v>
      </c>
      <c r="T4011" s="10">
        <f t="shared" si="375"/>
        <v>41851.450925925928</v>
      </c>
    </row>
    <row r="4012" spans="1:20" ht="43" x14ac:dyDescent="0.5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11">
        <f t="shared" si="374"/>
        <v>41938.520439814813</v>
      </c>
      <c r="T4012" s="10">
        <f t="shared" si="375"/>
        <v>41921.520439814813</v>
      </c>
    </row>
    <row r="4013" spans="1:20" ht="43" x14ac:dyDescent="0.5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5">
        <f t="shared" si="372"/>
        <v>7.5999999999999998E-2</v>
      </c>
      <c r="P4013" s="6">
        <f t="shared" si="373"/>
        <v>4.75</v>
      </c>
      <c r="Q4013" t="str">
        <f t="shared" si="376"/>
        <v>theater</v>
      </c>
      <c r="R4013" t="str">
        <f t="shared" si="377"/>
        <v>plays</v>
      </c>
      <c r="S4013" s="11">
        <f t="shared" si="374"/>
        <v>42032.29488425926</v>
      </c>
      <c r="T4013" s="10">
        <f t="shared" si="375"/>
        <v>42002.29488425926</v>
      </c>
    </row>
    <row r="4014" spans="1:20" ht="57.35" x14ac:dyDescent="0.5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5">
        <f t="shared" si="372"/>
        <v>0</v>
      </c>
      <c r="P4014" s="6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11">
        <f t="shared" si="374"/>
        <v>42126.294548611113</v>
      </c>
      <c r="T4014" s="10">
        <f t="shared" si="375"/>
        <v>42096.294548611113</v>
      </c>
    </row>
    <row r="4015" spans="1:20" ht="43" x14ac:dyDescent="0.5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5">
        <f t="shared" si="372"/>
        <v>1.2999999999999999E-2</v>
      </c>
      <c r="P4015" s="6">
        <f t="shared" si="373"/>
        <v>13</v>
      </c>
      <c r="Q4015" t="str">
        <f t="shared" si="376"/>
        <v>theater</v>
      </c>
      <c r="R4015" t="str">
        <f t="shared" si="377"/>
        <v>plays</v>
      </c>
      <c r="S4015" s="11">
        <f t="shared" si="374"/>
        <v>42051.051192129627</v>
      </c>
      <c r="T4015" s="10">
        <f t="shared" si="375"/>
        <v>42021.051192129627</v>
      </c>
    </row>
    <row r="4016" spans="1:20" ht="43" x14ac:dyDescent="0.5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5">
        <f t="shared" si="372"/>
        <v>0</v>
      </c>
      <c r="P4016" s="6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11">
        <f t="shared" si="374"/>
        <v>42433.996168981481</v>
      </c>
      <c r="T4016" s="10">
        <f t="shared" si="375"/>
        <v>42418.996168981481</v>
      </c>
    </row>
    <row r="4017" spans="1:20" ht="43" x14ac:dyDescent="0.5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5">
        <f t="shared" si="372"/>
        <v>1.4285714285714287E-4</v>
      </c>
      <c r="P4017" s="6">
        <f t="shared" si="373"/>
        <v>1</v>
      </c>
      <c r="Q4017" t="str">
        <f t="shared" si="376"/>
        <v>theater</v>
      </c>
      <c r="R4017" t="str">
        <f t="shared" si="377"/>
        <v>plays</v>
      </c>
      <c r="S4017" s="11">
        <f t="shared" si="374"/>
        <v>42204.530821759254</v>
      </c>
      <c r="T4017" s="10">
        <f t="shared" si="375"/>
        <v>42174.530821759254</v>
      </c>
    </row>
    <row r="4018" spans="1:20" ht="43" x14ac:dyDescent="0.5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5">
        <f t="shared" si="372"/>
        <v>0.14000000000000001</v>
      </c>
      <c r="P4018" s="6">
        <f t="shared" si="373"/>
        <v>10</v>
      </c>
      <c r="Q4018" t="str">
        <f t="shared" si="376"/>
        <v>theater</v>
      </c>
      <c r="R4018" t="str">
        <f t="shared" si="377"/>
        <v>plays</v>
      </c>
      <c r="S4018" s="11">
        <f t="shared" si="374"/>
        <v>41899.622685185182</v>
      </c>
      <c r="T4018" s="10">
        <f t="shared" si="375"/>
        <v>41869.622685185182</v>
      </c>
    </row>
    <row r="4019" spans="1:20" ht="43" x14ac:dyDescent="0.5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5">
        <f t="shared" si="372"/>
        <v>1.0500000000000001E-2</v>
      </c>
      <c r="P4019" s="6">
        <f t="shared" si="373"/>
        <v>52.5</v>
      </c>
      <c r="Q4019" t="str">
        <f t="shared" si="376"/>
        <v>theater</v>
      </c>
      <c r="R4019" t="str">
        <f t="shared" si="377"/>
        <v>plays</v>
      </c>
      <c r="S4019" s="11">
        <f t="shared" si="374"/>
        <v>41886.422152777777</v>
      </c>
      <c r="T4019" s="10">
        <f t="shared" si="375"/>
        <v>41856.422152777777</v>
      </c>
    </row>
    <row r="4020" spans="1:20" ht="28.7" x14ac:dyDescent="0.5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5">
        <f t="shared" si="372"/>
        <v>8.666666666666667E-2</v>
      </c>
      <c r="P4020" s="6">
        <f t="shared" si="373"/>
        <v>32.5</v>
      </c>
      <c r="Q4020" t="str">
        <f t="shared" si="376"/>
        <v>theater</v>
      </c>
      <c r="R4020" t="str">
        <f t="shared" si="377"/>
        <v>plays</v>
      </c>
      <c r="S4020" s="11">
        <f t="shared" si="374"/>
        <v>42650.66097222222</v>
      </c>
      <c r="T4020" s="10">
        <f t="shared" si="375"/>
        <v>42620.66097222222</v>
      </c>
    </row>
    <row r="4021" spans="1:20" ht="43" x14ac:dyDescent="0.5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5">
        <f t="shared" si="372"/>
        <v>8.2857142857142851E-3</v>
      </c>
      <c r="P4021" s="6">
        <f t="shared" si="373"/>
        <v>7.25</v>
      </c>
      <c r="Q4021" t="str">
        <f t="shared" si="376"/>
        <v>theater</v>
      </c>
      <c r="R4021" t="str">
        <f t="shared" si="377"/>
        <v>plays</v>
      </c>
      <c r="S4021" s="11">
        <f t="shared" si="374"/>
        <v>42475.436111111107</v>
      </c>
      <c r="T4021" s="10">
        <f t="shared" si="375"/>
        <v>42417.425879629634</v>
      </c>
    </row>
    <row r="4022" spans="1:20" ht="43" x14ac:dyDescent="0.5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11">
        <f t="shared" si="374"/>
        <v>42086.899293981478</v>
      </c>
      <c r="T4022" s="10">
        <f t="shared" si="375"/>
        <v>42056.940960648149</v>
      </c>
    </row>
    <row r="4023" spans="1:20" ht="43" x14ac:dyDescent="0.5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5">
        <f t="shared" si="372"/>
        <v>8.3333333333333332E-3</v>
      </c>
      <c r="P4023" s="6">
        <f t="shared" si="373"/>
        <v>62.5</v>
      </c>
      <c r="Q4023" t="str">
        <f t="shared" si="376"/>
        <v>theater</v>
      </c>
      <c r="R4023" t="str">
        <f t="shared" si="377"/>
        <v>plays</v>
      </c>
      <c r="S4023" s="11">
        <f t="shared" si="374"/>
        <v>41938.661550925928</v>
      </c>
      <c r="T4023" s="10">
        <f t="shared" si="375"/>
        <v>41878.661550925928</v>
      </c>
    </row>
    <row r="4024" spans="1:20" ht="28.7" x14ac:dyDescent="0.5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11">
        <f t="shared" si="374"/>
        <v>42035.870833333334</v>
      </c>
      <c r="T4024" s="10">
        <f t="shared" si="375"/>
        <v>41990.334108796291</v>
      </c>
    </row>
    <row r="4025" spans="1:20" ht="43" x14ac:dyDescent="0.5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5">
        <f t="shared" si="372"/>
        <v>0</v>
      </c>
      <c r="P4025" s="6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11">
        <f t="shared" si="374"/>
        <v>42453.707905092597</v>
      </c>
      <c r="T4025" s="10">
        <f t="shared" si="375"/>
        <v>42408.749571759254</v>
      </c>
    </row>
    <row r="4026" spans="1:20" ht="43" x14ac:dyDescent="0.5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5">
        <f t="shared" si="372"/>
        <v>1.2500000000000001E-2</v>
      </c>
      <c r="P4026" s="6">
        <f t="shared" si="373"/>
        <v>10</v>
      </c>
      <c r="Q4026" t="str">
        <f t="shared" si="376"/>
        <v>theater</v>
      </c>
      <c r="R4026" t="str">
        <f t="shared" si="377"/>
        <v>plays</v>
      </c>
      <c r="S4026" s="11">
        <f t="shared" si="374"/>
        <v>42247.420104166667</v>
      </c>
      <c r="T4026" s="10">
        <f t="shared" si="375"/>
        <v>42217.420104166667</v>
      </c>
    </row>
    <row r="4027" spans="1:20" ht="43" x14ac:dyDescent="0.5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5">
        <f t="shared" si="372"/>
        <v>0.05</v>
      </c>
      <c r="P4027" s="6">
        <f t="shared" si="373"/>
        <v>62.5</v>
      </c>
      <c r="Q4027" t="str">
        <f t="shared" si="376"/>
        <v>theater</v>
      </c>
      <c r="R4027" t="str">
        <f t="shared" si="377"/>
        <v>plays</v>
      </c>
      <c r="S4027" s="11">
        <f t="shared" si="374"/>
        <v>42210.987685185188</v>
      </c>
      <c r="T4027" s="10">
        <f t="shared" si="375"/>
        <v>42150.987685185188</v>
      </c>
    </row>
    <row r="4028" spans="1:20" ht="43" x14ac:dyDescent="0.5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5">
        <f t="shared" si="372"/>
        <v>0</v>
      </c>
      <c r="P4028" s="6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11">
        <f t="shared" si="374"/>
        <v>42342.447210648148</v>
      </c>
      <c r="T4028" s="10">
        <f t="shared" si="375"/>
        <v>42282.405543981484</v>
      </c>
    </row>
    <row r="4029" spans="1:20" ht="43" x14ac:dyDescent="0.5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11">
        <f t="shared" si="374"/>
        <v>42788.791666666672</v>
      </c>
      <c r="T4029" s="10">
        <f t="shared" si="375"/>
        <v>42768.72084490741</v>
      </c>
    </row>
    <row r="4030" spans="1:20" ht="43" x14ac:dyDescent="0.5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5">
        <f t="shared" si="372"/>
        <v>0.28050000000000003</v>
      </c>
      <c r="P4030" s="6">
        <f t="shared" si="373"/>
        <v>51</v>
      </c>
      <c r="Q4030" t="str">
        <f t="shared" si="376"/>
        <v>theater</v>
      </c>
      <c r="R4030" t="str">
        <f t="shared" si="377"/>
        <v>plays</v>
      </c>
      <c r="S4030" s="11">
        <f t="shared" si="374"/>
        <v>41795.688657407409</v>
      </c>
      <c r="T4030" s="10">
        <f t="shared" si="375"/>
        <v>41765.688657407409</v>
      </c>
    </row>
    <row r="4031" spans="1:20" ht="43" x14ac:dyDescent="0.5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5">
        <f t="shared" si="372"/>
        <v>0</v>
      </c>
      <c r="P4031" s="6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11">
        <f t="shared" si="374"/>
        <v>42351.775115740747</v>
      </c>
      <c r="T4031" s="10">
        <f t="shared" si="375"/>
        <v>42321.775115740747</v>
      </c>
    </row>
    <row r="4032" spans="1:20" ht="43" x14ac:dyDescent="0.5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5">
        <f t="shared" si="372"/>
        <v>0.16</v>
      </c>
      <c r="P4032" s="6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11">
        <f t="shared" si="374"/>
        <v>42403.534027777772</v>
      </c>
      <c r="T4032" s="10">
        <f t="shared" si="375"/>
        <v>42374.405081018514</v>
      </c>
    </row>
    <row r="4033" spans="1:20" ht="43" x14ac:dyDescent="0.5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5">
        <f t="shared" si="372"/>
        <v>0</v>
      </c>
      <c r="P4033" s="6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11">
        <f t="shared" si="374"/>
        <v>41991.376898148148</v>
      </c>
      <c r="T4033" s="10">
        <f t="shared" si="375"/>
        <v>41941.335231481484</v>
      </c>
    </row>
    <row r="4034" spans="1:20" ht="43" x14ac:dyDescent="0.5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5">
        <f t="shared" ref="O4034:O4097" si="378">E4034/D4034</f>
        <v>6.8287037037037035E-2</v>
      </c>
      <c r="P4034" s="6">
        <f t="shared" ref="P4034:P4097" si="379">E4034/L4034</f>
        <v>59</v>
      </c>
      <c r="Q4034" t="str">
        <f t="shared" si="376"/>
        <v>theater</v>
      </c>
      <c r="R4034" t="str">
        <f t="shared" si="377"/>
        <v>plays</v>
      </c>
      <c r="S4034" s="11">
        <f t="shared" ref="S4034:S4097" si="380">(((I4034/60)/60)/24)+DATE(1970,1,1)+(-6/24)</f>
        <v>42353.60087962963</v>
      </c>
      <c r="T4034" s="10">
        <f t="shared" ref="T4034:T4097" si="381">(((J4034/60)/60)/24)+DATE(1970,1,1)+(-6/24)</f>
        <v>42293.559212962966</v>
      </c>
    </row>
    <row r="4035" spans="1:20" ht="43" x14ac:dyDescent="0.5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5">
        <f t="shared" si="378"/>
        <v>0.25698702928870293</v>
      </c>
      <c r="P4035" s="6">
        <f t="shared" si="379"/>
        <v>65.340319148936175</v>
      </c>
      <c r="Q4035" t="str">
        <f t="shared" ref="Q4035:Q4098" si="382">LEFT(N4035,FIND("/",N4035)-1)</f>
        <v>theater</v>
      </c>
      <c r="R4035" t="str">
        <f t="shared" ref="R4035:R4098" si="383">RIGHT(N4035, LEN(N4035)-FIND("/", N4035))</f>
        <v>plays</v>
      </c>
      <c r="S4035" s="11">
        <f t="shared" si="380"/>
        <v>42645.125</v>
      </c>
      <c r="T4035" s="10">
        <f t="shared" si="381"/>
        <v>42614.018796296295</v>
      </c>
    </row>
    <row r="4036" spans="1:20" ht="43" x14ac:dyDescent="0.5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5">
        <f t="shared" si="378"/>
        <v>1.4814814814814815E-2</v>
      </c>
      <c r="P4036" s="6">
        <f t="shared" si="379"/>
        <v>100</v>
      </c>
      <c r="Q4036" t="str">
        <f t="shared" si="382"/>
        <v>theater</v>
      </c>
      <c r="R4036" t="str">
        <f t="shared" si="383"/>
        <v>plays</v>
      </c>
      <c r="S4036" s="11">
        <f t="shared" si="380"/>
        <v>42097.655671296292</v>
      </c>
      <c r="T4036" s="10">
        <f t="shared" si="381"/>
        <v>42067.697337962964</v>
      </c>
    </row>
    <row r="4037" spans="1:20" ht="28.7" x14ac:dyDescent="0.5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5">
        <f t="shared" si="378"/>
        <v>0.36849999999999999</v>
      </c>
      <c r="P4037" s="6">
        <f t="shared" si="379"/>
        <v>147.4</v>
      </c>
      <c r="Q4037" t="str">
        <f t="shared" si="382"/>
        <v>theater</v>
      </c>
      <c r="R4037" t="str">
        <f t="shared" si="383"/>
        <v>plays</v>
      </c>
      <c r="S4037" s="11">
        <f t="shared" si="380"/>
        <v>41933.632951388885</v>
      </c>
      <c r="T4037" s="10">
        <f t="shared" si="381"/>
        <v>41903.632951388885</v>
      </c>
    </row>
    <row r="4038" spans="1:20" ht="43" x14ac:dyDescent="0.5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11">
        <f t="shared" si="380"/>
        <v>41821.6875</v>
      </c>
      <c r="T4038" s="10">
        <f t="shared" si="381"/>
        <v>41804.687083333331</v>
      </c>
    </row>
    <row r="4039" spans="1:20" ht="43" x14ac:dyDescent="0.5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5">
        <f t="shared" si="378"/>
        <v>0.11428571428571428</v>
      </c>
      <c r="P4039" s="6">
        <f t="shared" si="379"/>
        <v>40</v>
      </c>
      <c r="Q4039" t="str">
        <f t="shared" si="382"/>
        <v>theater</v>
      </c>
      <c r="R4039" t="str">
        <f t="shared" si="383"/>
        <v>plays</v>
      </c>
      <c r="S4039" s="11">
        <f t="shared" si="380"/>
        <v>42514.350694444445</v>
      </c>
      <c r="T4039" s="10">
        <f t="shared" si="381"/>
        <v>42496.820775462969</v>
      </c>
    </row>
    <row r="4040" spans="1:20" ht="43" x14ac:dyDescent="0.5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5">
        <f t="shared" si="378"/>
        <v>0.12039999999999999</v>
      </c>
      <c r="P4040" s="6">
        <f t="shared" si="379"/>
        <v>75.25</v>
      </c>
      <c r="Q4040" t="str">
        <f t="shared" si="382"/>
        <v>theater</v>
      </c>
      <c r="R4040" t="str">
        <f t="shared" si="383"/>
        <v>plays</v>
      </c>
      <c r="S4040" s="11">
        <f t="shared" si="380"/>
        <v>41929.548726851855</v>
      </c>
      <c r="T4040" s="10">
        <f t="shared" si="381"/>
        <v>41869.548726851855</v>
      </c>
    </row>
    <row r="4041" spans="1:20" ht="43" x14ac:dyDescent="0.5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5">
        <f t="shared" si="378"/>
        <v>0.6</v>
      </c>
      <c r="P4041" s="6">
        <f t="shared" si="379"/>
        <v>60</v>
      </c>
      <c r="Q4041" t="str">
        <f t="shared" si="382"/>
        <v>theater</v>
      </c>
      <c r="R4041" t="str">
        <f t="shared" si="383"/>
        <v>plays</v>
      </c>
      <c r="S4041" s="11">
        <f t="shared" si="380"/>
        <v>42338.999305555553</v>
      </c>
      <c r="T4041" s="10">
        <f t="shared" si="381"/>
        <v>42305.420914351853</v>
      </c>
    </row>
    <row r="4042" spans="1:20" ht="43" x14ac:dyDescent="0.5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5">
        <f t="shared" si="378"/>
        <v>0.3125</v>
      </c>
      <c r="P4042" s="6">
        <f t="shared" si="379"/>
        <v>1250</v>
      </c>
      <c r="Q4042" t="str">
        <f t="shared" si="382"/>
        <v>theater</v>
      </c>
      <c r="R4042" t="str">
        <f t="shared" si="383"/>
        <v>plays</v>
      </c>
      <c r="S4042" s="11">
        <f t="shared" si="380"/>
        <v>42202.875</v>
      </c>
      <c r="T4042" s="10">
        <f t="shared" si="381"/>
        <v>42143.981527777782</v>
      </c>
    </row>
    <row r="4043" spans="1:20" ht="28.7" x14ac:dyDescent="0.5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5">
        <f t="shared" si="378"/>
        <v>4.1999999999999997E-3</v>
      </c>
      <c r="P4043" s="6">
        <f t="shared" si="379"/>
        <v>10.5</v>
      </c>
      <c r="Q4043" t="str">
        <f t="shared" si="382"/>
        <v>theater</v>
      </c>
      <c r="R4043" t="str">
        <f t="shared" si="383"/>
        <v>plays</v>
      </c>
      <c r="S4043" s="11">
        <f t="shared" si="380"/>
        <v>42619.224004629628</v>
      </c>
      <c r="T4043" s="10">
        <f t="shared" si="381"/>
        <v>42559.224004629628</v>
      </c>
    </row>
    <row r="4044" spans="1:20" ht="43" x14ac:dyDescent="0.5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5">
        <f t="shared" si="378"/>
        <v>2.0999999999999999E-3</v>
      </c>
      <c r="P4044" s="6">
        <f t="shared" si="379"/>
        <v>7</v>
      </c>
      <c r="Q4044" t="str">
        <f t="shared" si="382"/>
        <v>theater</v>
      </c>
      <c r="R4044" t="str">
        <f t="shared" si="383"/>
        <v>plays</v>
      </c>
      <c r="S4044" s="11">
        <f t="shared" si="380"/>
        <v>42024.552777777775</v>
      </c>
      <c r="T4044" s="10">
        <f t="shared" si="381"/>
        <v>41994.834074074075</v>
      </c>
    </row>
    <row r="4045" spans="1:20" ht="43" x14ac:dyDescent="0.5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5">
        <f t="shared" si="378"/>
        <v>0</v>
      </c>
      <c r="P4045" s="6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11">
        <f t="shared" si="380"/>
        <v>41963.707465277781</v>
      </c>
      <c r="T4045" s="10">
        <f t="shared" si="381"/>
        <v>41948.707465277781</v>
      </c>
    </row>
    <row r="4046" spans="1:20" ht="43" x14ac:dyDescent="0.5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5">
        <f t="shared" si="378"/>
        <v>0.375</v>
      </c>
      <c r="P4046" s="6">
        <f t="shared" si="379"/>
        <v>56.25</v>
      </c>
      <c r="Q4046" t="str">
        <f t="shared" si="382"/>
        <v>theater</v>
      </c>
      <c r="R4046" t="str">
        <f t="shared" si="383"/>
        <v>plays</v>
      </c>
      <c r="S4046" s="11">
        <f t="shared" si="380"/>
        <v>42103.958333333328</v>
      </c>
      <c r="T4046" s="10">
        <f t="shared" si="381"/>
        <v>42073.969699074078</v>
      </c>
    </row>
    <row r="4047" spans="1:20" ht="43" x14ac:dyDescent="0.5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5">
        <f t="shared" si="378"/>
        <v>2.0000000000000001E-4</v>
      </c>
      <c r="P4047" s="6">
        <f t="shared" si="379"/>
        <v>1</v>
      </c>
      <c r="Q4047" t="str">
        <f t="shared" si="382"/>
        <v>theater</v>
      </c>
      <c r="R4047" t="str">
        <f t="shared" si="383"/>
        <v>plays</v>
      </c>
      <c r="S4047" s="11">
        <f t="shared" si="380"/>
        <v>41871.951261574075</v>
      </c>
      <c r="T4047" s="10">
        <f t="shared" si="381"/>
        <v>41841.951261574075</v>
      </c>
    </row>
    <row r="4048" spans="1:20" ht="43" x14ac:dyDescent="0.5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11">
        <f t="shared" si="380"/>
        <v>41934.400578703702</v>
      </c>
      <c r="T4048" s="10">
        <f t="shared" si="381"/>
        <v>41904.400578703702</v>
      </c>
    </row>
    <row r="4049" spans="1:20" ht="43" x14ac:dyDescent="0.5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5">
        <f t="shared" si="378"/>
        <v>2.1999999999999999E-2</v>
      </c>
      <c r="P4049" s="6">
        <f t="shared" si="379"/>
        <v>27.5</v>
      </c>
      <c r="Q4049" t="str">
        <f t="shared" si="382"/>
        <v>theater</v>
      </c>
      <c r="R4049" t="str">
        <f t="shared" si="383"/>
        <v>plays</v>
      </c>
      <c r="S4049" s="11">
        <f t="shared" si="380"/>
        <v>42014.791666666672</v>
      </c>
      <c r="T4049" s="10">
        <f t="shared" si="381"/>
        <v>41990.772488425922</v>
      </c>
    </row>
    <row r="4050" spans="1:20" ht="43" x14ac:dyDescent="0.5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11">
        <f t="shared" si="380"/>
        <v>42471.217442129629</v>
      </c>
      <c r="T4050" s="10">
        <f t="shared" si="381"/>
        <v>42436.259108796294</v>
      </c>
    </row>
    <row r="4051" spans="1:20" ht="43" x14ac:dyDescent="0.5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5">
        <f t="shared" si="378"/>
        <v>8.0000000000000004E-4</v>
      </c>
      <c r="P4051" s="6">
        <f t="shared" si="379"/>
        <v>16</v>
      </c>
      <c r="Q4051" t="str">
        <f t="shared" si="382"/>
        <v>theater</v>
      </c>
      <c r="R4051" t="str">
        <f t="shared" si="383"/>
        <v>plays</v>
      </c>
      <c r="S4051" s="11">
        <f t="shared" si="380"/>
        <v>42199.708506944444</v>
      </c>
      <c r="T4051" s="10">
        <f t="shared" si="381"/>
        <v>42169.708506944444</v>
      </c>
    </row>
    <row r="4052" spans="1:20" ht="43" x14ac:dyDescent="0.5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5">
        <f t="shared" si="378"/>
        <v>6.6666666666666664E-4</v>
      </c>
      <c r="P4052" s="6">
        <f t="shared" si="379"/>
        <v>1</v>
      </c>
      <c r="Q4052" t="str">
        <f t="shared" si="382"/>
        <v>theater</v>
      </c>
      <c r="R4052" t="str">
        <f t="shared" si="383"/>
        <v>plays</v>
      </c>
      <c r="S4052" s="11">
        <f t="shared" si="380"/>
        <v>41935.386469907404</v>
      </c>
      <c r="T4052" s="10">
        <f t="shared" si="381"/>
        <v>41905.386469907404</v>
      </c>
    </row>
    <row r="4053" spans="1:20" ht="43" x14ac:dyDescent="0.5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5">
        <f t="shared" si="378"/>
        <v>0</v>
      </c>
      <c r="P4053" s="6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11">
        <f t="shared" si="380"/>
        <v>41768.036805555559</v>
      </c>
      <c r="T4053" s="10">
        <f t="shared" si="381"/>
        <v>41761.560150462967</v>
      </c>
    </row>
    <row r="4054" spans="1:20" ht="57.35" x14ac:dyDescent="0.5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11">
        <f t="shared" si="380"/>
        <v>41925.628657407404</v>
      </c>
      <c r="T4054" s="10">
        <f t="shared" si="381"/>
        <v>41865.628657407404</v>
      </c>
    </row>
    <row r="4055" spans="1:20" ht="43" x14ac:dyDescent="0.5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5">
        <f t="shared" si="378"/>
        <v>0.22</v>
      </c>
      <c r="P4055" s="6">
        <f t="shared" si="379"/>
        <v>55</v>
      </c>
      <c r="Q4055" t="str">
        <f t="shared" si="382"/>
        <v>theater</v>
      </c>
      <c r="R4055" t="str">
        <f t="shared" si="383"/>
        <v>plays</v>
      </c>
      <c r="S4055" s="11">
        <f t="shared" si="380"/>
        <v>41958.583333333328</v>
      </c>
      <c r="T4055" s="10">
        <f t="shared" si="381"/>
        <v>41928.440138888887</v>
      </c>
    </row>
    <row r="4056" spans="1:20" ht="43" x14ac:dyDescent="0.5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5">
        <f t="shared" si="378"/>
        <v>0</v>
      </c>
      <c r="P4056" s="6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11">
        <f t="shared" si="380"/>
        <v>42643.916666666672</v>
      </c>
      <c r="T4056" s="10">
        <f t="shared" si="381"/>
        <v>42613.591261574074</v>
      </c>
    </row>
    <row r="4057" spans="1:20" ht="43" x14ac:dyDescent="0.5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5">
        <f t="shared" si="378"/>
        <v>0.1762</v>
      </c>
      <c r="P4057" s="6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11">
        <f t="shared" si="380"/>
        <v>41809.398506944446</v>
      </c>
      <c r="T4057" s="10">
        <f t="shared" si="381"/>
        <v>41779.398506944446</v>
      </c>
    </row>
    <row r="4058" spans="1:20" ht="43" x14ac:dyDescent="0.5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5">
        <f t="shared" si="378"/>
        <v>0.53</v>
      </c>
      <c r="P4058" s="6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11">
        <f t="shared" si="380"/>
        <v>42554.582638888889</v>
      </c>
      <c r="T4058" s="10">
        <f t="shared" si="381"/>
        <v>42534.683321759265</v>
      </c>
    </row>
    <row r="4059" spans="1:20" ht="43" x14ac:dyDescent="0.5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11">
        <f t="shared" si="380"/>
        <v>42333.708333333328</v>
      </c>
      <c r="T4059" s="10">
        <f t="shared" si="381"/>
        <v>42310.718518518523</v>
      </c>
    </row>
    <row r="4060" spans="1:20" ht="43" x14ac:dyDescent="0.5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5">
        <f t="shared" si="378"/>
        <v>2.5333333333333333E-2</v>
      </c>
      <c r="P4060" s="6">
        <f t="shared" si="379"/>
        <v>23.75</v>
      </c>
      <c r="Q4060" t="str">
        <f t="shared" si="382"/>
        <v>theater</v>
      </c>
      <c r="R4060" t="str">
        <f t="shared" si="383"/>
        <v>plays</v>
      </c>
      <c r="S4060" s="11">
        <f t="shared" si="380"/>
        <v>42460.915972222225</v>
      </c>
      <c r="T4060" s="10">
        <f t="shared" si="381"/>
        <v>42445.810694444444</v>
      </c>
    </row>
    <row r="4061" spans="1:20" ht="43" x14ac:dyDescent="0.5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11">
        <f t="shared" si="380"/>
        <v>41897.875</v>
      </c>
      <c r="T4061" s="10">
        <f t="shared" si="381"/>
        <v>41866.390648148146</v>
      </c>
    </row>
    <row r="4062" spans="1:20" ht="43" x14ac:dyDescent="0.5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5">
        <f t="shared" si="378"/>
        <v>2.8500000000000001E-2</v>
      </c>
      <c r="P4062" s="6">
        <f t="shared" si="379"/>
        <v>57</v>
      </c>
      <c r="Q4062" t="str">
        <f t="shared" si="382"/>
        <v>theater</v>
      </c>
      <c r="R4062" t="str">
        <f t="shared" si="383"/>
        <v>plays</v>
      </c>
      <c r="S4062" s="11">
        <f t="shared" si="380"/>
        <v>41813.416666666664</v>
      </c>
      <c r="T4062" s="10">
        <f t="shared" si="381"/>
        <v>41779.445092592592</v>
      </c>
    </row>
    <row r="4063" spans="1:20" ht="43" x14ac:dyDescent="0.5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5">
        <f t="shared" si="378"/>
        <v>0</v>
      </c>
      <c r="P4063" s="6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11">
        <f t="shared" si="380"/>
        <v>42480.849803240737</v>
      </c>
      <c r="T4063" s="10">
        <f t="shared" si="381"/>
        <v>42420.891469907408</v>
      </c>
    </row>
    <row r="4064" spans="1:20" ht="43" x14ac:dyDescent="0.5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11">
        <f t="shared" si="380"/>
        <v>42553.489212962959</v>
      </c>
      <c r="T4064" s="10">
        <f t="shared" si="381"/>
        <v>42523.489212962959</v>
      </c>
    </row>
    <row r="4065" spans="1:20" ht="43" x14ac:dyDescent="0.5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5">
        <f t="shared" si="378"/>
        <v>1.4210526315789474E-2</v>
      </c>
      <c r="P4065" s="6">
        <f t="shared" si="379"/>
        <v>15</v>
      </c>
      <c r="Q4065" t="str">
        <f t="shared" si="382"/>
        <v>theater</v>
      </c>
      <c r="R4065" t="str">
        <f t="shared" si="383"/>
        <v>plays</v>
      </c>
      <c r="S4065" s="11">
        <f t="shared" si="380"/>
        <v>41817.431527777779</v>
      </c>
      <c r="T4065" s="10">
        <f t="shared" si="381"/>
        <v>41787.431527777779</v>
      </c>
    </row>
    <row r="4066" spans="1:20" ht="43" x14ac:dyDescent="0.5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5">
        <f t="shared" si="378"/>
        <v>0.1925</v>
      </c>
      <c r="P4066" s="6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11">
        <f t="shared" si="380"/>
        <v>42123.338263888887</v>
      </c>
      <c r="T4066" s="10">
        <f t="shared" si="381"/>
        <v>42093.338263888887</v>
      </c>
    </row>
    <row r="4067" spans="1:20" ht="28.7" x14ac:dyDescent="0.5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5">
        <f t="shared" si="378"/>
        <v>6.7499999999999999E-3</v>
      </c>
      <c r="P4067" s="6">
        <f t="shared" si="379"/>
        <v>6.75</v>
      </c>
      <c r="Q4067" t="str">
        <f t="shared" si="382"/>
        <v>theater</v>
      </c>
      <c r="R4067" t="str">
        <f t="shared" si="383"/>
        <v>plays</v>
      </c>
      <c r="S4067" s="11">
        <f t="shared" si="380"/>
        <v>41863.701516203706</v>
      </c>
      <c r="T4067" s="10">
        <f t="shared" si="381"/>
        <v>41833.701516203706</v>
      </c>
    </row>
    <row r="4068" spans="1:20" ht="57.35" x14ac:dyDescent="0.5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5">
        <f t="shared" si="378"/>
        <v>1.6666666666666668E-3</v>
      </c>
      <c r="P4068" s="6">
        <f t="shared" si="379"/>
        <v>25</v>
      </c>
      <c r="Q4068" t="str">
        <f t="shared" si="382"/>
        <v>theater</v>
      </c>
      <c r="R4068" t="str">
        <f t="shared" si="383"/>
        <v>plays</v>
      </c>
      <c r="S4068" s="11">
        <f t="shared" si="380"/>
        <v>42508.789212962962</v>
      </c>
      <c r="T4068" s="10">
        <f t="shared" si="381"/>
        <v>42478.789212962962</v>
      </c>
    </row>
    <row r="4069" spans="1:20" ht="43" x14ac:dyDescent="0.5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11">
        <f t="shared" si="380"/>
        <v>42274.867476851854</v>
      </c>
      <c r="T4069" s="10">
        <f t="shared" si="381"/>
        <v>42234.867476851854</v>
      </c>
    </row>
    <row r="4070" spans="1:20" ht="28.7" x14ac:dyDescent="0.5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5">
        <f t="shared" si="378"/>
        <v>0.01</v>
      </c>
      <c r="P4070" s="6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1">
        <f t="shared" si="380"/>
        <v>42748.711805555555</v>
      </c>
      <c r="T4070" s="10">
        <f t="shared" si="381"/>
        <v>42718.713599537034</v>
      </c>
    </row>
    <row r="4071" spans="1:20" ht="43" x14ac:dyDescent="0.5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11">
        <f t="shared" si="380"/>
        <v>42063.25</v>
      </c>
      <c r="T4071" s="10">
        <f t="shared" si="381"/>
        <v>42022.411527777775</v>
      </c>
    </row>
    <row r="4072" spans="1:20" ht="28.7" x14ac:dyDescent="0.5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5">
        <f t="shared" si="378"/>
        <v>0.16500000000000001</v>
      </c>
      <c r="P4072" s="6">
        <f t="shared" si="379"/>
        <v>27.5</v>
      </c>
      <c r="Q4072" t="str">
        <f t="shared" si="382"/>
        <v>theater</v>
      </c>
      <c r="R4072" t="str">
        <f t="shared" si="383"/>
        <v>plays</v>
      </c>
      <c r="S4072" s="11">
        <f t="shared" si="380"/>
        <v>42063.875</v>
      </c>
      <c r="T4072" s="10">
        <f t="shared" si="381"/>
        <v>42031.416898148149</v>
      </c>
    </row>
    <row r="4073" spans="1:20" ht="57.35" x14ac:dyDescent="0.5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5">
        <f t="shared" si="378"/>
        <v>0</v>
      </c>
      <c r="P4073" s="6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11">
        <f t="shared" si="380"/>
        <v>42730.554756944446</v>
      </c>
      <c r="T4073" s="10">
        <f t="shared" si="381"/>
        <v>42700.554756944446</v>
      </c>
    </row>
    <row r="4074" spans="1:20" ht="57.35" x14ac:dyDescent="0.5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5">
        <f t="shared" si="378"/>
        <v>4.0000000000000001E-3</v>
      </c>
      <c r="P4074" s="6">
        <f t="shared" si="379"/>
        <v>2</v>
      </c>
      <c r="Q4074" t="str">
        <f t="shared" si="382"/>
        <v>theater</v>
      </c>
      <c r="R4074" t="str">
        <f t="shared" si="383"/>
        <v>plays</v>
      </c>
      <c r="S4074" s="11">
        <f t="shared" si="380"/>
        <v>41872.52443287037</v>
      </c>
      <c r="T4074" s="10">
        <f t="shared" si="381"/>
        <v>41812.52443287037</v>
      </c>
    </row>
    <row r="4075" spans="1:20" ht="43" x14ac:dyDescent="0.5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5">
        <f t="shared" si="378"/>
        <v>1.0571428571428572E-2</v>
      </c>
      <c r="P4075" s="6">
        <f t="shared" si="379"/>
        <v>18.5</v>
      </c>
      <c r="Q4075" t="str">
        <f t="shared" si="382"/>
        <v>theater</v>
      </c>
      <c r="R4075" t="str">
        <f t="shared" si="383"/>
        <v>plays</v>
      </c>
      <c r="S4075" s="11">
        <f t="shared" si="380"/>
        <v>42132.916666666672</v>
      </c>
      <c r="T4075" s="10">
        <f t="shared" si="381"/>
        <v>42078.09520833334</v>
      </c>
    </row>
    <row r="4076" spans="1:20" ht="43" x14ac:dyDescent="0.5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5">
        <f t="shared" si="378"/>
        <v>0.26727272727272727</v>
      </c>
      <c r="P4076" s="6">
        <f t="shared" si="379"/>
        <v>35</v>
      </c>
      <c r="Q4076" t="str">
        <f t="shared" si="382"/>
        <v>theater</v>
      </c>
      <c r="R4076" t="str">
        <f t="shared" si="383"/>
        <v>plays</v>
      </c>
      <c r="S4076" s="11">
        <f t="shared" si="380"/>
        <v>42313.344618055555</v>
      </c>
      <c r="T4076" s="10">
        <f t="shared" si="381"/>
        <v>42283.302951388891</v>
      </c>
    </row>
    <row r="4077" spans="1:20" ht="43" x14ac:dyDescent="0.5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11">
        <f t="shared" si="380"/>
        <v>41820.477777777778</v>
      </c>
      <c r="T4077" s="10">
        <f t="shared" si="381"/>
        <v>41778.795937499999</v>
      </c>
    </row>
    <row r="4078" spans="1:20" ht="43" x14ac:dyDescent="0.5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5">
        <f t="shared" si="378"/>
        <v>0</v>
      </c>
      <c r="P4078" s="6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11">
        <f t="shared" si="380"/>
        <v>41933.57708333333</v>
      </c>
      <c r="T4078" s="10">
        <f t="shared" si="381"/>
        <v>41905.545706018522</v>
      </c>
    </row>
    <row r="4079" spans="1:20" ht="43" x14ac:dyDescent="0.5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5">
        <f t="shared" si="378"/>
        <v>8.8999999999999996E-2</v>
      </c>
      <c r="P4079" s="6">
        <f t="shared" si="379"/>
        <v>222.5</v>
      </c>
      <c r="Q4079" t="str">
        <f t="shared" si="382"/>
        <v>theater</v>
      </c>
      <c r="R4079" t="str">
        <f t="shared" si="383"/>
        <v>plays</v>
      </c>
      <c r="S4079" s="11">
        <f t="shared" si="380"/>
        <v>42725.4605787037</v>
      </c>
      <c r="T4079" s="10">
        <f t="shared" si="381"/>
        <v>42695.4605787037</v>
      </c>
    </row>
    <row r="4080" spans="1:20" ht="43" x14ac:dyDescent="0.5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5">
        <f t="shared" si="378"/>
        <v>0</v>
      </c>
      <c r="P4080" s="6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11">
        <f t="shared" si="380"/>
        <v>42762.537523148145</v>
      </c>
      <c r="T4080" s="10">
        <f t="shared" si="381"/>
        <v>42732.537523148145</v>
      </c>
    </row>
    <row r="4081" spans="1:20" ht="43" x14ac:dyDescent="0.5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5">
        <f t="shared" si="378"/>
        <v>1.6666666666666668E-3</v>
      </c>
      <c r="P4081" s="6">
        <f t="shared" si="379"/>
        <v>5</v>
      </c>
      <c r="Q4081" t="str">
        <f t="shared" si="382"/>
        <v>theater</v>
      </c>
      <c r="R4081" t="str">
        <f t="shared" si="383"/>
        <v>plays</v>
      </c>
      <c r="S4081" s="11">
        <f t="shared" si="380"/>
        <v>42540.688900462963</v>
      </c>
      <c r="T4081" s="10">
        <f t="shared" si="381"/>
        <v>42510.688900462963</v>
      </c>
    </row>
    <row r="4082" spans="1:20" ht="43" x14ac:dyDescent="0.5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5">
        <f t="shared" si="378"/>
        <v>0</v>
      </c>
      <c r="P4082" s="6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11">
        <f t="shared" si="380"/>
        <v>42535.537500000006</v>
      </c>
      <c r="T4082" s="10">
        <f t="shared" si="381"/>
        <v>42511.448101851856</v>
      </c>
    </row>
    <row r="4083" spans="1:20" ht="43" x14ac:dyDescent="0.5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11">
        <f t="shared" si="380"/>
        <v>42071.289641203708</v>
      </c>
      <c r="T4083" s="10">
        <f t="shared" si="381"/>
        <v>42041.331307870365</v>
      </c>
    </row>
    <row r="4084" spans="1:20" ht="43" x14ac:dyDescent="0.5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5">
        <f t="shared" si="378"/>
        <v>0.02</v>
      </c>
      <c r="P4084" s="6">
        <f t="shared" si="379"/>
        <v>1.5</v>
      </c>
      <c r="Q4084" t="str">
        <f t="shared" si="382"/>
        <v>theater</v>
      </c>
      <c r="R4084" t="str">
        <f t="shared" si="383"/>
        <v>plays</v>
      </c>
      <c r="S4084" s="11">
        <f t="shared" si="380"/>
        <v>42322.708333333328</v>
      </c>
      <c r="T4084" s="10">
        <f t="shared" si="381"/>
        <v>42306.939270833333</v>
      </c>
    </row>
    <row r="4085" spans="1:20" ht="43" x14ac:dyDescent="0.5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5">
        <f t="shared" si="378"/>
        <v>0.21685714285714286</v>
      </c>
      <c r="P4085" s="6">
        <f t="shared" si="379"/>
        <v>126.5</v>
      </c>
      <c r="Q4085" t="str">
        <f t="shared" si="382"/>
        <v>theater</v>
      </c>
      <c r="R4085" t="str">
        <f t="shared" si="383"/>
        <v>plays</v>
      </c>
      <c r="S4085" s="11">
        <f t="shared" si="380"/>
        <v>42383.511759259258</v>
      </c>
      <c r="T4085" s="10">
        <f t="shared" si="381"/>
        <v>42353.511759259258</v>
      </c>
    </row>
    <row r="4086" spans="1:20" ht="57.35" x14ac:dyDescent="0.5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5">
        <f t="shared" si="378"/>
        <v>3.3333333333333335E-3</v>
      </c>
      <c r="P4086" s="6">
        <f t="shared" si="379"/>
        <v>10</v>
      </c>
      <c r="Q4086" t="str">
        <f t="shared" si="382"/>
        <v>theater</v>
      </c>
      <c r="R4086" t="str">
        <f t="shared" si="383"/>
        <v>plays</v>
      </c>
      <c r="S4086" s="11">
        <f t="shared" si="380"/>
        <v>42652.186412037037</v>
      </c>
      <c r="T4086" s="10">
        <f t="shared" si="381"/>
        <v>42622.186412037037</v>
      </c>
    </row>
    <row r="4087" spans="1:20" ht="43" x14ac:dyDescent="0.5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5">
        <f t="shared" si="378"/>
        <v>2.8571428571428571E-3</v>
      </c>
      <c r="P4087" s="6">
        <f t="shared" si="379"/>
        <v>10</v>
      </c>
      <c r="Q4087" t="str">
        <f t="shared" si="382"/>
        <v>theater</v>
      </c>
      <c r="R4087" t="str">
        <f t="shared" si="383"/>
        <v>plays</v>
      </c>
      <c r="S4087" s="11">
        <f t="shared" si="380"/>
        <v>42086.915972222225</v>
      </c>
      <c r="T4087" s="10">
        <f t="shared" si="381"/>
        <v>42058.353877314818</v>
      </c>
    </row>
    <row r="4088" spans="1:20" ht="43" x14ac:dyDescent="0.5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5">
        <f t="shared" si="378"/>
        <v>4.7E-2</v>
      </c>
      <c r="P4088" s="6">
        <f t="shared" si="379"/>
        <v>9.4</v>
      </c>
      <c r="Q4088" t="str">
        <f t="shared" si="382"/>
        <v>theater</v>
      </c>
      <c r="R4088" t="str">
        <f t="shared" si="383"/>
        <v>plays</v>
      </c>
      <c r="S4088" s="11">
        <f t="shared" si="380"/>
        <v>42328.916666666672</v>
      </c>
      <c r="T4088" s="10">
        <f t="shared" si="381"/>
        <v>42304.690960648149</v>
      </c>
    </row>
    <row r="4089" spans="1:20" x14ac:dyDescent="0.5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5">
        <f t="shared" si="378"/>
        <v>0</v>
      </c>
      <c r="P4089" s="6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11">
        <f t="shared" si="380"/>
        <v>42568.492893518516</v>
      </c>
      <c r="T4089" s="10">
        <f t="shared" si="381"/>
        <v>42538.492893518516</v>
      </c>
    </row>
    <row r="4090" spans="1:20" ht="43" x14ac:dyDescent="0.5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5">
        <f t="shared" si="378"/>
        <v>0.108</v>
      </c>
      <c r="P4090" s="6">
        <f t="shared" si="379"/>
        <v>72</v>
      </c>
      <c r="Q4090" t="str">
        <f t="shared" si="382"/>
        <v>theater</v>
      </c>
      <c r="R4090" t="str">
        <f t="shared" si="383"/>
        <v>plays</v>
      </c>
      <c r="S4090" s="11">
        <f t="shared" si="380"/>
        <v>42020.184722222228</v>
      </c>
      <c r="T4090" s="10">
        <f t="shared" si="381"/>
        <v>41990.362546296295</v>
      </c>
    </row>
    <row r="4091" spans="1:20" ht="43" x14ac:dyDescent="0.5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5">
        <f t="shared" si="378"/>
        <v>4.8000000000000001E-2</v>
      </c>
      <c r="P4091" s="6">
        <f t="shared" si="379"/>
        <v>30</v>
      </c>
      <c r="Q4091" t="str">
        <f t="shared" si="382"/>
        <v>theater</v>
      </c>
      <c r="R4091" t="str">
        <f t="shared" si="383"/>
        <v>plays</v>
      </c>
      <c r="S4091" s="11">
        <f t="shared" si="380"/>
        <v>42155.482638888891</v>
      </c>
      <c r="T4091" s="10">
        <f t="shared" si="381"/>
        <v>42122.482499999998</v>
      </c>
    </row>
    <row r="4092" spans="1:20" ht="43" x14ac:dyDescent="0.5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11">
        <f t="shared" si="380"/>
        <v>42223.375</v>
      </c>
      <c r="T4092" s="10">
        <f t="shared" si="381"/>
        <v>42209.42288194444</v>
      </c>
    </row>
    <row r="4093" spans="1:20" ht="43" x14ac:dyDescent="0.5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5">
        <f t="shared" si="378"/>
        <v>0.1275</v>
      </c>
      <c r="P4093" s="6">
        <f t="shared" si="379"/>
        <v>25.5</v>
      </c>
      <c r="Q4093" t="str">
        <f t="shared" si="382"/>
        <v>theater</v>
      </c>
      <c r="R4093" t="str">
        <f t="shared" si="383"/>
        <v>plays</v>
      </c>
      <c r="S4093" s="11">
        <f t="shared" si="380"/>
        <v>42020.256377314814</v>
      </c>
      <c r="T4093" s="10">
        <f t="shared" si="381"/>
        <v>41990.256377314814</v>
      </c>
    </row>
    <row r="4094" spans="1:20" ht="43" x14ac:dyDescent="0.5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5">
        <f t="shared" si="378"/>
        <v>1.8181818181818181E-4</v>
      </c>
      <c r="P4094" s="6">
        <f t="shared" si="379"/>
        <v>20</v>
      </c>
      <c r="Q4094" t="str">
        <f t="shared" si="382"/>
        <v>theater</v>
      </c>
      <c r="R4094" t="str">
        <f t="shared" si="383"/>
        <v>plays</v>
      </c>
      <c r="S4094" s="11">
        <f t="shared" si="380"/>
        <v>42098.903321759266</v>
      </c>
      <c r="T4094" s="10">
        <f t="shared" si="381"/>
        <v>42038.944988425923</v>
      </c>
    </row>
    <row r="4095" spans="1:20" ht="43" x14ac:dyDescent="0.5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5">
        <f t="shared" si="378"/>
        <v>2.4E-2</v>
      </c>
      <c r="P4095" s="6">
        <f t="shared" si="379"/>
        <v>15</v>
      </c>
      <c r="Q4095" t="str">
        <f t="shared" si="382"/>
        <v>theater</v>
      </c>
      <c r="R4095" t="str">
        <f t="shared" si="383"/>
        <v>plays</v>
      </c>
      <c r="S4095" s="11">
        <f t="shared" si="380"/>
        <v>42238.565891203703</v>
      </c>
      <c r="T4095" s="10">
        <f t="shared" si="381"/>
        <v>42178.565891203703</v>
      </c>
    </row>
    <row r="4096" spans="1:20" ht="43" x14ac:dyDescent="0.5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5">
        <f t="shared" si="378"/>
        <v>0.36499999999999999</v>
      </c>
      <c r="P4096" s="6">
        <f t="shared" si="379"/>
        <v>91.25</v>
      </c>
      <c r="Q4096" t="str">
        <f t="shared" si="382"/>
        <v>theater</v>
      </c>
      <c r="R4096" t="str">
        <f t="shared" si="383"/>
        <v>plays</v>
      </c>
      <c r="S4096" s="11">
        <f t="shared" si="380"/>
        <v>41933.957638888889</v>
      </c>
      <c r="T4096" s="10">
        <f t="shared" si="381"/>
        <v>41889.836805555555</v>
      </c>
    </row>
    <row r="4097" spans="1:20" ht="28.7" x14ac:dyDescent="0.5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5">
        <f t="shared" si="378"/>
        <v>2.6666666666666668E-2</v>
      </c>
      <c r="P4097" s="6">
        <f t="shared" si="379"/>
        <v>800</v>
      </c>
      <c r="Q4097" t="str">
        <f t="shared" si="382"/>
        <v>theater</v>
      </c>
      <c r="R4097" t="str">
        <f t="shared" si="383"/>
        <v>plays</v>
      </c>
      <c r="S4097" s="11">
        <f t="shared" si="380"/>
        <v>42722.781828703708</v>
      </c>
      <c r="T4097" s="10">
        <f t="shared" si="381"/>
        <v>42692.781828703708</v>
      </c>
    </row>
    <row r="4098" spans="1:20" ht="43" x14ac:dyDescent="0.5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5">
        <f t="shared" ref="O4098:O4115" si="384">E4098/D4098</f>
        <v>0.11428571428571428</v>
      </c>
      <c r="P4098" s="6">
        <f t="shared" ref="P4098:P4115" si="385">E4098/L4098</f>
        <v>80</v>
      </c>
      <c r="Q4098" t="str">
        <f t="shared" si="382"/>
        <v>theater</v>
      </c>
      <c r="R4098" t="str">
        <f t="shared" si="383"/>
        <v>plays</v>
      </c>
      <c r="S4098" s="11">
        <f t="shared" ref="S4098:S4115" si="386">(((I4098/60)/60)/24)+DATE(1970,1,1)+(-6/24)</f>
        <v>42794.118749999994</v>
      </c>
      <c r="T4098" s="10">
        <f t="shared" ref="T4098:T4115" si="387">(((J4098/60)/60)/24)+DATE(1970,1,1)+(-6/24)</f>
        <v>42750.280312499999</v>
      </c>
    </row>
    <row r="4099" spans="1:20" ht="43" x14ac:dyDescent="0.5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5">
        <f t="shared" si="384"/>
        <v>0</v>
      </c>
      <c r="P4099" s="6" t="e">
        <f t="shared" si="385"/>
        <v>#DIV/0!</v>
      </c>
      <c r="Q4099" t="str">
        <f t="shared" ref="Q4099:Q4115" si="388">LEFT(N4099,FIND("/",N4099)-1)</f>
        <v>theater</v>
      </c>
      <c r="R4099" t="str">
        <f t="shared" ref="R4099:R4115" si="389">RIGHT(N4099, LEN(N4099)-FIND("/", N4099))</f>
        <v>plays</v>
      </c>
      <c r="S4099" s="11">
        <f t="shared" si="386"/>
        <v>42400.746527777781</v>
      </c>
      <c r="T4099" s="10">
        <f t="shared" si="387"/>
        <v>42344.574502314819</v>
      </c>
    </row>
    <row r="4100" spans="1:20" ht="43" x14ac:dyDescent="0.5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5">
        <f t="shared" si="384"/>
        <v>0</v>
      </c>
      <c r="P4100" s="6" t="e">
        <f t="shared" si="385"/>
        <v>#DIV/0!</v>
      </c>
      <c r="Q4100" t="str">
        <f t="shared" si="388"/>
        <v>theater</v>
      </c>
      <c r="R4100" t="str">
        <f t="shared" si="389"/>
        <v>plays</v>
      </c>
      <c r="S4100" s="11">
        <f t="shared" si="386"/>
        <v>42525.472187499996</v>
      </c>
      <c r="T4100" s="10">
        <f t="shared" si="387"/>
        <v>42495.472187499996</v>
      </c>
    </row>
    <row r="4101" spans="1:20" ht="43" x14ac:dyDescent="0.5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5">
        <f t="shared" si="384"/>
        <v>1.1111111111111112E-2</v>
      </c>
      <c r="P4101" s="6">
        <f t="shared" si="385"/>
        <v>50</v>
      </c>
      <c r="Q4101" t="str">
        <f t="shared" si="388"/>
        <v>theater</v>
      </c>
      <c r="R4101" t="str">
        <f t="shared" si="389"/>
        <v>plays</v>
      </c>
      <c r="S4101" s="11">
        <f t="shared" si="386"/>
        <v>42615.600381944445</v>
      </c>
      <c r="T4101" s="10">
        <f t="shared" si="387"/>
        <v>42570.600381944445</v>
      </c>
    </row>
    <row r="4102" spans="1:20" ht="28.7" x14ac:dyDescent="0.5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5">
        <f t="shared" si="384"/>
        <v>0</v>
      </c>
      <c r="P4102" s="6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11">
        <f t="shared" si="386"/>
        <v>41936.874884259261</v>
      </c>
      <c r="T4102" s="10">
        <f t="shared" si="387"/>
        <v>41926.874884259261</v>
      </c>
    </row>
    <row r="4103" spans="1:20" ht="43" x14ac:dyDescent="0.5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5">
        <f t="shared" si="384"/>
        <v>0</v>
      </c>
      <c r="P4103" s="6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11">
        <f t="shared" si="386"/>
        <v>42760.653726851851</v>
      </c>
      <c r="T4103" s="10">
        <f t="shared" si="387"/>
        <v>42730.653726851851</v>
      </c>
    </row>
    <row r="4104" spans="1:20" ht="43" x14ac:dyDescent="0.5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11">
        <f t="shared" si="386"/>
        <v>42505.598067129627</v>
      </c>
      <c r="T4104" s="10">
        <f t="shared" si="387"/>
        <v>42475.598067129627</v>
      </c>
    </row>
    <row r="4105" spans="1:20" ht="43" x14ac:dyDescent="0.5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5">
        <f t="shared" si="384"/>
        <v>0.1</v>
      </c>
      <c r="P4105" s="6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11">
        <f t="shared" si="386"/>
        <v>42242.522222222222</v>
      </c>
      <c r="T4105" s="10">
        <f t="shared" si="387"/>
        <v>42188.58293981482</v>
      </c>
    </row>
    <row r="4106" spans="1:20" ht="43" x14ac:dyDescent="0.5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11">
        <f t="shared" si="386"/>
        <v>42670.028171296297</v>
      </c>
      <c r="T4106" s="10">
        <f t="shared" si="387"/>
        <v>42640.028171296297</v>
      </c>
    </row>
    <row r="4107" spans="1:20" ht="43" x14ac:dyDescent="0.5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11">
        <f t="shared" si="386"/>
        <v>42729.760520833333</v>
      </c>
      <c r="T4107" s="10">
        <f t="shared" si="387"/>
        <v>42696.760520833333</v>
      </c>
    </row>
    <row r="4108" spans="1:20" ht="43" x14ac:dyDescent="0.5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11">
        <f t="shared" si="386"/>
        <v>42095.791666666672</v>
      </c>
      <c r="T4108" s="10">
        <f t="shared" si="387"/>
        <v>42052.799375000002</v>
      </c>
    </row>
    <row r="4109" spans="1:20" ht="43" x14ac:dyDescent="0.5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5">
        <f t="shared" si="384"/>
        <v>2.0500000000000001E-2</v>
      </c>
      <c r="P4109" s="6">
        <f t="shared" si="385"/>
        <v>10.25</v>
      </c>
      <c r="Q4109" t="str">
        <f t="shared" si="388"/>
        <v>theater</v>
      </c>
      <c r="R4109" t="str">
        <f t="shared" si="389"/>
        <v>plays</v>
      </c>
      <c r="S4109" s="11">
        <f t="shared" si="386"/>
        <v>41906.666678240741</v>
      </c>
      <c r="T4109" s="10">
        <f t="shared" si="387"/>
        <v>41883.666678240741</v>
      </c>
    </row>
    <row r="4110" spans="1:20" ht="43" x14ac:dyDescent="0.5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5">
        <f t="shared" si="384"/>
        <v>1.9666666666666666E-2</v>
      </c>
      <c r="P4110" s="6">
        <f t="shared" si="385"/>
        <v>59</v>
      </c>
      <c r="Q4110" t="str">
        <f t="shared" si="388"/>
        <v>theater</v>
      </c>
      <c r="R4110" t="str">
        <f t="shared" si="389"/>
        <v>plays</v>
      </c>
      <c r="S4110" s="11">
        <f t="shared" si="386"/>
        <v>42796.958333333328</v>
      </c>
      <c r="T4110" s="10">
        <f t="shared" si="387"/>
        <v>42766.781678240746</v>
      </c>
    </row>
    <row r="4111" spans="1:20" ht="43" x14ac:dyDescent="0.5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5">
        <f t="shared" si="384"/>
        <v>0</v>
      </c>
      <c r="P4111" s="6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11">
        <f t="shared" si="386"/>
        <v>42337.331064814818</v>
      </c>
      <c r="T4111" s="10">
        <f t="shared" si="387"/>
        <v>42307.289398148147</v>
      </c>
    </row>
    <row r="4112" spans="1:20" ht="43" x14ac:dyDescent="0.5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11">
        <f t="shared" si="386"/>
        <v>42572.376747685179</v>
      </c>
      <c r="T4112" s="10">
        <f t="shared" si="387"/>
        <v>42512.376747685179</v>
      </c>
    </row>
    <row r="4113" spans="1:20" ht="43" x14ac:dyDescent="0.5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11">
        <f t="shared" si="386"/>
        <v>42058.885879629626</v>
      </c>
      <c r="T4113" s="10">
        <f t="shared" si="387"/>
        <v>42028.885879629626</v>
      </c>
    </row>
    <row r="4114" spans="1:20" ht="43" x14ac:dyDescent="0.5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5">
        <f t="shared" si="384"/>
        <v>4.0000000000000002E-4</v>
      </c>
      <c r="P4114" s="6">
        <f t="shared" si="385"/>
        <v>1</v>
      </c>
      <c r="Q4114" t="str">
        <f t="shared" si="388"/>
        <v>theater</v>
      </c>
      <c r="R4114" t="str">
        <f t="shared" si="389"/>
        <v>plays</v>
      </c>
      <c r="S4114" s="11">
        <f t="shared" si="386"/>
        <v>42427.75</v>
      </c>
      <c r="T4114" s="10">
        <f t="shared" si="387"/>
        <v>42400.696597222224</v>
      </c>
    </row>
    <row r="4115" spans="1:20" ht="43" x14ac:dyDescent="0.5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 s="5">
        <f t="shared" si="384"/>
        <v>2E-3</v>
      </c>
      <c r="P4115" s="6">
        <f t="shared" si="385"/>
        <v>1</v>
      </c>
      <c r="Q4115" t="str">
        <f t="shared" si="388"/>
        <v>theater</v>
      </c>
      <c r="R4115" t="str">
        <f t="shared" si="389"/>
        <v>plays</v>
      </c>
      <c r="S4115" s="11">
        <f t="shared" si="386"/>
        <v>42377.023611111115</v>
      </c>
      <c r="T4115" s="10">
        <f t="shared" si="387"/>
        <v>42358.323182870372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  <cfRule type="colorScale" priority="7">
      <colorScale>
        <cfvo type="min"/>
        <cfvo type="max"/>
        <color rgb="FFFCFCFF"/>
        <color rgb="FFF8696B"/>
      </colorScale>
    </cfRule>
  </conditionalFormatting>
  <conditionalFormatting sqref="O2:O1048576">
    <cfRule type="colorScale" priority="1">
      <colorScale>
        <cfvo type="percent" val="0"/>
        <cfvo type="num" val="1"/>
        <cfvo type="num" val="2"/>
        <color rgb="FFCC0000"/>
        <color theme="9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1E2DB-ECE1-48CA-ACCB-84A4924DDC11}">
  <sheetPr codeName="Sheet2"/>
  <dimension ref="A1:F14"/>
  <sheetViews>
    <sheetView tabSelected="1" workbookViewId="0">
      <selection activeCell="C35" sqref="C35"/>
    </sheetView>
  </sheetViews>
  <sheetFormatPr defaultRowHeight="14.35" x14ac:dyDescent="0.5"/>
  <cols>
    <col min="1" max="1" width="12.234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  <col min="8" max="8" width="12.234375" bestFit="1" customWidth="1"/>
    <col min="9" max="9" width="14.64453125" bestFit="1" customWidth="1"/>
    <col min="10" max="10" width="5.29296875" bestFit="1" customWidth="1"/>
    <col min="11" max="11" width="3.64453125" bestFit="1" customWidth="1"/>
    <col min="12" max="12" width="8.87890625" bestFit="1" customWidth="1"/>
    <col min="13" max="13" width="10.234375" bestFit="1" customWidth="1"/>
  </cols>
  <sheetData>
    <row r="1" spans="1:6" x14ac:dyDescent="0.5">
      <c r="A1" s="7" t="s">
        <v>8299</v>
      </c>
      <c r="B1" t="s">
        <v>8323</v>
      </c>
    </row>
    <row r="3" spans="1:6" x14ac:dyDescent="0.5">
      <c r="A3" s="7" t="s">
        <v>8321</v>
      </c>
      <c r="B3" s="7" t="s">
        <v>8322</v>
      </c>
    </row>
    <row r="4" spans="1:6" x14ac:dyDescent="0.5">
      <c r="A4" s="7" t="s">
        <v>8311</v>
      </c>
      <c r="B4" t="s">
        <v>8213</v>
      </c>
      <c r="C4" t="s">
        <v>8215</v>
      </c>
      <c r="D4" t="s">
        <v>8214</v>
      </c>
      <c r="E4" t="s">
        <v>8216</v>
      </c>
      <c r="F4" t="s">
        <v>8320</v>
      </c>
    </row>
    <row r="5" spans="1:6" x14ac:dyDescent="0.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24EDD-4A38-470B-9A9C-F2A7459EC022}">
  <sheetPr codeName="Sheet3"/>
  <dimension ref="A1:E12"/>
  <sheetViews>
    <sheetView workbookViewId="0">
      <selection activeCell="H24" sqref="H24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8.87890625" bestFit="1" customWidth="1"/>
    <col min="4" max="4" width="7.9375" bestFit="1" customWidth="1"/>
    <col min="5" max="6" width="10.234375" bestFit="1" customWidth="1"/>
  </cols>
  <sheetData>
    <row r="1" spans="1:5" x14ac:dyDescent="0.5">
      <c r="A1" s="7" t="s">
        <v>8299</v>
      </c>
      <c r="B1" t="s">
        <v>8323</v>
      </c>
    </row>
    <row r="2" spans="1:5" x14ac:dyDescent="0.5">
      <c r="A2" s="7" t="s">
        <v>8308</v>
      </c>
      <c r="B2" t="s">
        <v>8318</v>
      </c>
    </row>
    <row r="4" spans="1:5" x14ac:dyDescent="0.5">
      <c r="A4" s="7" t="s">
        <v>8321</v>
      </c>
      <c r="B4" s="7" t="s">
        <v>8322</v>
      </c>
    </row>
    <row r="5" spans="1:5" x14ac:dyDescent="0.5">
      <c r="A5" s="7" t="s">
        <v>8311</v>
      </c>
      <c r="B5" t="s">
        <v>8215</v>
      </c>
      <c r="C5" t="s">
        <v>8213</v>
      </c>
      <c r="D5" t="s">
        <v>8214</v>
      </c>
      <c r="E5" t="s">
        <v>8320</v>
      </c>
    </row>
    <row r="6" spans="1:5" x14ac:dyDescent="0.5">
      <c r="A6" s="8" t="s">
        <v>8324</v>
      </c>
      <c r="B6" s="9">
        <v>20</v>
      </c>
      <c r="C6" s="9"/>
      <c r="D6" s="9"/>
      <c r="E6" s="9">
        <v>20</v>
      </c>
    </row>
    <row r="7" spans="1:5" x14ac:dyDescent="0.5">
      <c r="A7" s="8" t="s">
        <v>8325</v>
      </c>
      <c r="B7" s="9"/>
      <c r="C7" s="9">
        <v>140</v>
      </c>
      <c r="D7" s="9"/>
      <c r="E7" s="9">
        <v>140</v>
      </c>
    </row>
    <row r="8" spans="1:5" x14ac:dyDescent="0.5">
      <c r="A8" s="8" t="s">
        <v>8326</v>
      </c>
      <c r="B8" s="9">
        <v>11</v>
      </c>
      <c r="C8" s="9">
        <v>9</v>
      </c>
      <c r="D8" s="9"/>
      <c r="E8" s="9">
        <v>20</v>
      </c>
    </row>
    <row r="9" spans="1:5" x14ac:dyDescent="0.5">
      <c r="A9" s="8" t="s">
        <v>8327</v>
      </c>
      <c r="B9" s="9">
        <v>2</v>
      </c>
      <c r="C9" s="9">
        <v>40</v>
      </c>
      <c r="D9" s="9">
        <v>18</v>
      </c>
      <c r="E9" s="9">
        <v>60</v>
      </c>
    </row>
    <row r="10" spans="1:5" x14ac:dyDescent="0.5">
      <c r="A10" s="8" t="s">
        <v>8328</v>
      </c>
      <c r="B10" s="9">
        <v>120</v>
      </c>
      <c r="C10" s="9">
        <v>20</v>
      </c>
      <c r="D10" s="9">
        <v>60</v>
      </c>
      <c r="E10" s="9">
        <v>200</v>
      </c>
    </row>
    <row r="11" spans="1:5" x14ac:dyDescent="0.5">
      <c r="A11" s="8" t="s">
        <v>8329</v>
      </c>
      <c r="B11" s="9">
        <v>60</v>
      </c>
      <c r="C11" s="9"/>
      <c r="D11" s="9">
        <v>100</v>
      </c>
      <c r="E11" s="9">
        <v>160</v>
      </c>
    </row>
    <row r="12" spans="1:5" x14ac:dyDescent="0.5">
      <c r="A12" s="8" t="s">
        <v>8320</v>
      </c>
      <c r="B12" s="9">
        <v>213</v>
      </c>
      <c r="C12" s="9">
        <v>209</v>
      </c>
      <c r="D12" s="9">
        <v>178</v>
      </c>
      <c r="E12" s="9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E9CE-0C7A-4866-A9E2-3E7BB80AB5A2}">
  <sheetPr codeName="Sheet4"/>
  <dimension ref="A2:E18"/>
  <sheetViews>
    <sheetView workbookViewId="0">
      <selection activeCell="I22" sqref="I22"/>
    </sheetView>
  </sheetViews>
  <sheetFormatPr defaultRowHeight="14.35" x14ac:dyDescent="0.5"/>
  <cols>
    <col min="1" max="1" width="12.234375" bestFit="1" customWidth="1"/>
    <col min="2" max="2" width="14.64453125" bestFit="1" customWidth="1"/>
    <col min="3" max="3" width="5.29296875" bestFit="1" customWidth="1"/>
    <col min="4" max="4" width="7.9375" bestFit="1" customWidth="1"/>
    <col min="5" max="6" width="10.234375" bestFit="1" customWidth="1"/>
  </cols>
  <sheetData>
    <row r="2" spans="1:5" x14ac:dyDescent="0.5">
      <c r="A2" s="7" t="s">
        <v>8308</v>
      </c>
      <c r="B2" t="s">
        <v>8323</v>
      </c>
    </row>
    <row r="4" spans="1:5" x14ac:dyDescent="0.5">
      <c r="A4" s="7" t="s">
        <v>8321</v>
      </c>
      <c r="B4" s="7" t="s">
        <v>8322</v>
      </c>
    </row>
    <row r="5" spans="1:5" x14ac:dyDescent="0.5">
      <c r="A5" s="7" t="s">
        <v>8311</v>
      </c>
      <c r="B5" t="s">
        <v>8213</v>
      </c>
      <c r="C5" t="s">
        <v>8215</v>
      </c>
      <c r="D5" t="s">
        <v>8214</v>
      </c>
      <c r="E5" t="s">
        <v>8320</v>
      </c>
    </row>
    <row r="6" spans="1:5" x14ac:dyDescent="0.5">
      <c r="A6" s="12" t="s">
        <v>8338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5">
      <c r="A7" s="12" t="s">
        <v>8339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5">
      <c r="A8" s="12" t="s">
        <v>8340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5">
      <c r="A9" s="12" t="s">
        <v>8341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5">
      <c r="A10" s="12" t="s">
        <v>8332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5">
      <c r="A11" s="12" t="s">
        <v>8342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5">
      <c r="A12" s="12" t="s">
        <v>8333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5">
      <c r="A13" s="12" t="s">
        <v>8334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5">
      <c r="A14" s="12" t="s">
        <v>8335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5">
      <c r="A15" s="12" t="s">
        <v>8336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5">
      <c r="A16" s="12" t="s">
        <v>8337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5">
      <c r="A17" s="12" t="s">
        <v>8343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5">
      <c r="A18" s="12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6957A-1414-48B6-A3DE-520D1F5567D6}">
  <sheetPr codeName="Sheet5"/>
  <dimension ref="A1:H25"/>
  <sheetViews>
    <sheetView topLeftCell="A4" workbookViewId="0">
      <selection activeCell="H21" sqref="H21"/>
    </sheetView>
  </sheetViews>
  <sheetFormatPr defaultRowHeight="14.35" x14ac:dyDescent="0.5"/>
  <cols>
    <col min="1" max="1" width="26.234375" style="15" bestFit="1" customWidth="1"/>
    <col min="2" max="2" width="15.703125" bestFit="1" customWidth="1"/>
    <col min="3" max="3" width="12.29296875" bestFit="1" customWidth="1"/>
    <col min="4" max="4" width="15.29296875" bestFit="1" customWidth="1"/>
    <col min="5" max="5" width="11.52734375" bestFit="1" customWidth="1"/>
    <col min="6" max="6" width="18.234375" bestFit="1" customWidth="1"/>
    <col min="7" max="7" width="15.234375" bestFit="1" customWidth="1"/>
    <col min="8" max="8" width="17.8203125" bestFit="1" customWidth="1"/>
  </cols>
  <sheetData>
    <row r="1" spans="1:8" s="14" customFormat="1" x14ac:dyDescent="0.5">
      <c r="A1" s="14" t="s">
        <v>8296</v>
      </c>
      <c r="B1" s="14" t="s">
        <v>8344</v>
      </c>
      <c r="C1" s="14" t="s">
        <v>8345</v>
      </c>
      <c r="D1" s="14" t="s">
        <v>8362</v>
      </c>
      <c r="E1" s="14" t="s">
        <v>8346</v>
      </c>
      <c r="F1" s="14" t="s">
        <v>8347</v>
      </c>
      <c r="G1" s="14" t="s">
        <v>8348</v>
      </c>
      <c r="H1" s="14" t="s">
        <v>8349</v>
      </c>
    </row>
    <row r="2" spans="1:8" x14ac:dyDescent="0.5">
      <c r="A2" s="15" t="s">
        <v>8350</v>
      </c>
      <c r="B2">
        <f>COUNTIFS('Raw Data'!$D:$D, "&lt;1000", 'Raw Data'!$F:$F, "successful")</f>
        <v>322</v>
      </c>
      <c r="C2">
        <f>COUNTIFS('Raw Data'!$D:$D, "&lt;1000", 'Raw Data'!$F:$F, "failed")</f>
        <v>113</v>
      </c>
      <c r="D2">
        <f>COUNTIFS('Raw Data'!$D:$D, "&lt;1000", 'Raw Data'!$F:$F, 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5">
      <c r="A3" s="15" t="s">
        <v>8351</v>
      </c>
      <c r="B3">
        <f>COUNTIFS('Raw Data'!$D:$D, "&gt;=1000", 'Raw Data'!$D:$D, "&lt;5000",'Raw Data'!$F:$F, "successful")</f>
        <v>932</v>
      </c>
      <c r="C3">
        <f>COUNTIFS('Raw Data'!$D:$D, "&gt;=1000", 'Raw Data'!$D:$D, "&lt;5000",'Raw Data'!$F:$F, "failed")</f>
        <v>420</v>
      </c>
      <c r="D3">
        <f>COUNTIFS('Raw Data'!$D:$D, "&gt;=1000", 'Raw Data'!$D:$D, "&lt;5000",'Raw Data'!$F:$F, "canceled")</f>
        <v>60</v>
      </c>
      <c r="E3">
        <f>SUM(B3:D3)</f>
        <v>1412</v>
      </c>
      <c r="F3" s="5">
        <f t="shared" ref="F3:F13" si="1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5">
      <c r="A4" s="15" t="s">
        <v>8352</v>
      </c>
      <c r="B4">
        <f>COUNTIFS('Raw Data'!$D:$D, "&gt;=5000", 'Raw Data'!$D:$D, "&lt;10000",'Raw Data'!$F:$F, "successful")</f>
        <v>381</v>
      </c>
      <c r="C4">
        <f>COUNTIFS('Raw Data'!$D:$D, "&gt;=5000", 'Raw Data'!$D:$D, "&lt;10000",'Raw Data'!$F:$F, "failed")</f>
        <v>283</v>
      </c>
      <c r="D4">
        <f>COUNTIFS('Raw Data'!$D:$D, "&gt;=5000", 'Raw Data'!$D:$D, "&lt;10000",'Raw Data'!$F:$F, "canceled")</f>
        <v>52</v>
      </c>
      <c r="E4">
        <f t="shared" ref="E4:E13" si="2">SUM(B4:D4)</f>
        <v>716</v>
      </c>
      <c r="F4" s="5">
        <f t="shared" si="1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5">
      <c r="A5" s="15" t="s">
        <v>8353</v>
      </c>
      <c r="B5">
        <f>COUNTIFS('Raw Data'!$D:$D, "&gt;=10000", 'Raw Data'!$D:$D, "&lt;15000",'Raw Data'!$F:$F, "successful")</f>
        <v>168</v>
      </c>
      <c r="C5">
        <f>COUNTIFS('Raw Data'!$D:$D, "&gt;=10000", 'Raw Data'!$D:$D, "&lt;15000",'Raw Data'!$F:$F, "failed")</f>
        <v>144</v>
      </c>
      <c r="D5">
        <f>COUNTIFS('Raw Data'!$D:$D, "&gt;=10000", 'Raw Data'!$D:$D, "&lt;15000",'Raw Data'!$F:$F, "canceled")</f>
        <v>40</v>
      </c>
      <c r="E5">
        <f t="shared" si="2"/>
        <v>352</v>
      </c>
      <c r="F5" s="5">
        <f t="shared" si="1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5">
      <c r="A6" s="15" t="s">
        <v>8354</v>
      </c>
      <c r="B6">
        <f>COUNTIFS('Raw Data'!$D:$D, "&gt;=15000", 'Raw Data'!$D:$D, "&lt;20000",'Raw Data'!$F:$F, "successful")</f>
        <v>94</v>
      </c>
      <c r="C6">
        <f>COUNTIFS('Raw Data'!$D:$D, "&gt;=15000", 'Raw Data'!$D:$D, "&lt;20000",'Raw Data'!$F:$F, "failed")</f>
        <v>90</v>
      </c>
      <c r="D6">
        <f>COUNTIFS('Raw Data'!$D:$D, "&gt;=15000", 'Raw Data'!$D:$D, "&lt;20000",'Raw Data'!$F:$F, "canceled")</f>
        <v>17</v>
      </c>
      <c r="E6">
        <f t="shared" si="2"/>
        <v>201</v>
      </c>
      <c r="F6" s="5">
        <f t="shared" si="1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5">
      <c r="A7" s="15" t="s">
        <v>8355</v>
      </c>
      <c r="B7">
        <f>COUNTIFS('Raw Data'!$D:$D, "&gt;=20000", 'Raw Data'!$D:$D, "&lt;25000",'Raw Data'!$F:$F, "successful")</f>
        <v>62</v>
      </c>
      <c r="C7">
        <f>COUNTIFS('Raw Data'!$D:$D, "&gt;=20000", 'Raw Data'!$D:$D, "&lt;25000",'Raw Data'!$F:$F, "failed")</f>
        <v>72</v>
      </c>
      <c r="D7">
        <f>COUNTIFS('Raw Data'!$D:$D, "&gt;=20000", 'Raw Data'!$D:$D, "&lt;25000",'Raw Data'!$F:$F, "canceled")</f>
        <v>14</v>
      </c>
      <c r="E7">
        <f t="shared" si="2"/>
        <v>148</v>
      </c>
      <c r="F7" s="5">
        <f t="shared" si="1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5">
      <c r="A8" s="16" t="s">
        <v>8356</v>
      </c>
      <c r="B8">
        <f>COUNTIFS('Raw Data'!$D:$D, "&gt;=25000", 'Raw Data'!$D:$D, "&lt;30000",'Raw Data'!$F:$F, "successful")</f>
        <v>55</v>
      </c>
      <c r="C8">
        <f>COUNTIFS('Raw Data'!$D:$D, "&gt;=25000", 'Raw Data'!$D:$D, "&lt;30000",'Raw Data'!$F:$F, "failed")</f>
        <v>64</v>
      </c>
      <c r="D8">
        <f>COUNTIFS('Raw Data'!$D:$D, "&gt;=25000", 'Raw Data'!$D:$D, "&lt;30000",'Raw Data'!$F:$F, "canceled")</f>
        <v>18</v>
      </c>
      <c r="E8">
        <f t="shared" si="2"/>
        <v>137</v>
      </c>
      <c r="F8" s="5">
        <f t="shared" si="1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5">
      <c r="A9" s="16" t="s">
        <v>8357</v>
      </c>
      <c r="B9">
        <f>COUNTIFS('Raw Data'!$D:$D, "&gt;=30000", 'Raw Data'!$D:$D, "&lt;35000",'Raw Data'!$F:$F, "successful")</f>
        <v>32</v>
      </c>
      <c r="C9">
        <f>COUNTIFS('Raw Data'!$D:$D, "&gt;=30000", 'Raw Data'!$D:$D, "&lt;35000",'Raw Data'!$F:$F, "failed")</f>
        <v>37</v>
      </c>
      <c r="D9">
        <f>COUNTIFS('Raw Data'!$D:$D, "&gt;=30000", 'Raw Data'!$D:$D, "&lt;35000",'Raw Data'!$F:$F, "canceled")</f>
        <v>13</v>
      </c>
      <c r="E9">
        <f t="shared" si="2"/>
        <v>82</v>
      </c>
      <c r="F9" s="5">
        <f t="shared" si="1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5">
      <c r="A10" s="15" t="s">
        <v>8358</v>
      </c>
      <c r="B10">
        <f>COUNTIFS('Raw Data'!$D:$D, "&gt;=35000", 'Raw Data'!$D:$D, "&lt;40000",'Raw Data'!$F:$F, "successful")</f>
        <v>26</v>
      </c>
      <c r="C10">
        <f>COUNTIFS('Raw Data'!$D:$D, "&gt;=35000", 'Raw Data'!$D:$D, "&lt;40000",'Raw Data'!$F:$F, "failed")</f>
        <v>22</v>
      </c>
      <c r="D10">
        <f>COUNTIFS('Raw Data'!$D:$D, "&gt;=35000", 'Raw Data'!$D:$D, "&lt;40000",'Raw Data'!$F:$F, "canceled")</f>
        <v>7</v>
      </c>
      <c r="E10">
        <f t="shared" si="2"/>
        <v>55</v>
      </c>
      <c r="F10" s="5">
        <f t="shared" si="1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5">
      <c r="A11" s="15" t="s">
        <v>8359</v>
      </c>
      <c r="B11">
        <f>COUNTIFS('Raw Data'!$D:$D, "&gt;=40000", 'Raw Data'!$D:$D, "&lt;45000",'Raw Data'!$F:$F, "successful")</f>
        <v>21</v>
      </c>
      <c r="C11">
        <f>COUNTIFS('Raw Data'!$D:$D, "&gt;=40000", 'Raw Data'!$D:$D, "&lt;45000",'Raw Data'!$F:$F, "failed")</f>
        <v>16</v>
      </c>
      <c r="D11">
        <f>COUNTIFS('Raw Data'!$D:$D, "&gt;=40000", 'Raw Data'!$D:$D, "&lt;45000",'Raw Data'!$F:$F, "canceled")</f>
        <v>6</v>
      </c>
      <c r="E11">
        <f t="shared" si="2"/>
        <v>43</v>
      </c>
      <c r="F11" s="5">
        <f t="shared" si="1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5">
      <c r="A12" s="15" t="s">
        <v>8360</v>
      </c>
      <c r="B12">
        <f>COUNTIFS('Raw Data'!$D:$D, "&gt;=45000", 'Raw Data'!$D:$D, "&lt;50000",'Raw Data'!$F:$F, "successful")</f>
        <v>6</v>
      </c>
      <c r="C12">
        <f>COUNTIFS('Raw Data'!$D:$D, "&gt;=45000", 'Raw Data'!$D:$D, "&lt;50000",'Raw Data'!$F:$F, "failed")</f>
        <v>11</v>
      </c>
      <c r="D12">
        <f>COUNTIFS('Raw Data'!$D:$D, "&gt;=45000", 'Raw Data'!$D:$D, "&lt;50000",'Raw Data'!$F:$F, "canceled")</f>
        <v>4</v>
      </c>
      <c r="E12">
        <f t="shared" si="2"/>
        <v>21</v>
      </c>
      <c r="F12" s="5">
        <f t="shared" si="1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5">
      <c r="A13" s="15" t="s">
        <v>8361</v>
      </c>
      <c r="B13">
        <f>COUNTIFS('Raw Data'!$D:$D, "&gt;=50000", 'Raw Data'!$F:$F, "successful")</f>
        <v>86</v>
      </c>
      <c r="C13">
        <f>COUNTIFS('Raw Data'!$D:$D, "&gt;=50000", 'Raw Data'!$F:$F, "failed")</f>
        <v>258</v>
      </c>
      <c r="D13">
        <f>COUNTIFS('Raw Data'!$D:$D, "&gt;=50000", 'Raw Data'!$F:$F, "canceled")</f>
        <v>100</v>
      </c>
      <c r="E13">
        <f t="shared" si="2"/>
        <v>444</v>
      </c>
      <c r="F13" s="5">
        <f t="shared" si="1"/>
        <v>0.19369369369369369</v>
      </c>
      <c r="G13" s="5">
        <f t="shared" si="0"/>
        <v>0.58108108108108103</v>
      </c>
      <c r="H13" s="5">
        <f t="shared" si="0"/>
        <v>0.22522522522522523</v>
      </c>
    </row>
    <row r="14" spans="1:8" x14ac:dyDescent="0.5">
      <c r="C14" s="13"/>
    </row>
    <row r="15" spans="1:8" x14ac:dyDescent="0.5">
      <c r="C15" s="13"/>
    </row>
    <row r="16" spans="1:8" x14ac:dyDescent="0.5">
      <c r="C16" s="13"/>
    </row>
    <row r="17" spans="3:3" x14ac:dyDescent="0.5">
      <c r="C17" s="13"/>
    </row>
    <row r="18" spans="3:3" x14ac:dyDescent="0.5">
      <c r="C18" s="13"/>
    </row>
    <row r="19" spans="3:3" x14ac:dyDescent="0.5">
      <c r="C19" s="13"/>
    </row>
    <row r="20" spans="3:3" x14ac:dyDescent="0.5">
      <c r="C20" s="13"/>
    </row>
    <row r="21" spans="3:3" x14ac:dyDescent="0.5">
      <c r="C21" s="13"/>
    </row>
    <row r="22" spans="3:3" x14ac:dyDescent="0.5">
      <c r="C22" s="13"/>
    </row>
    <row r="23" spans="3:3" x14ac:dyDescent="0.5">
      <c r="C23" s="13"/>
    </row>
    <row r="24" spans="3:3" x14ac:dyDescent="0.5">
      <c r="C24" s="13"/>
    </row>
    <row r="25" spans="3:3" x14ac:dyDescent="0.5">
      <c r="C25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State by Category</vt:lpstr>
      <vt:lpstr>State by Sub-Category</vt:lpstr>
      <vt:lpstr>State by Date Created</vt:lpstr>
      <vt:lpstr>Success 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rmatt</cp:lastModifiedBy>
  <dcterms:created xsi:type="dcterms:W3CDTF">2017-04-20T15:17:24Z</dcterms:created>
  <dcterms:modified xsi:type="dcterms:W3CDTF">2019-06-28T16:46:09Z</dcterms:modified>
</cp:coreProperties>
</file>