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codeName="ThisWorkbook"/>
  <mc:AlternateContent xmlns:mc="http://schemas.openxmlformats.org/markup-compatibility/2006">
    <mc:Choice Requires="x15">
      <x15ac:absPath xmlns:x15ac="http://schemas.microsoft.com/office/spreadsheetml/2010/11/ac" url="E:\Work\_RXL\Development\LAMBDA\"/>
    </mc:Choice>
  </mc:AlternateContent>
  <xr:revisionPtr revIDLastSave="0" documentId="13_ncr:1_{359479A5-ACEC-4C0B-B02B-B6FF2BBDCB3A}" xr6:coauthVersionLast="47" xr6:coauthVersionMax="47" xr10:uidLastSave="{00000000-0000-0000-0000-000000000000}"/>
  <bookViews>
    <workbookView xWindow="-120" yWindow="-120" windowWidth="29040" windowHeight="15720" activeTab="3" xr2:uid="{C29E0D24-0EA8-4D41-8E06-9F040E158B6C}"/>
  </bookViews>
  <sheets>
    <sheet name="CrossJoin" sheetId="15" r:id="rId1"/>
    <sheet name="FindItem" sheetId="16" r:id="rId2"/>
    <sheet name="UnPivot" sheetId="13" r:id="rId3"/>
    <sheet name="Demo" sheetId="14" r:id="rId4"/>
    <sheet name="Lookups" sheetId="12" r:id="rId5"/>
  </sheets>
  <definedNames>
    <definedName name="_OnOff">Lookups!$C$6:$C$7</definedName>
    <definedName name="_YesNo">Lookups!$C$3:$C$4</definedName>
    <definedName name="RXL_CrossJoin">_xlfn.LAMBDA(_xlpm.list_one,_xlpm.list_two,_xlop.convert_list_one,_xlop.list_one_by_column,_xlop.convert_list_two,_xlop.list_two_by_column,_xlop.replace_blanks,_xlop.filter_blanks,_xlop.filter_errors,_xlop.distinct_rows,_xlop.vertical_output,_xlfn.LET(_xlpm._cvt1,IF(_xlfn.ISOMITTED(_xlpm.convert_list_one),FALSE,_xlpm.convert_list_one),_xlpm._byCol1,IF(_xlfn.ISOMITTED(_xlpm.list_one_by_column),TRUE,_xlpm.list_one_by_column),_xlpm._cvt2,IF(_xlfn.ISOMITTED(_xlpm.convert_list_two),FALSE,_xlpm.convert_list_two),_xlpm._byCol2,IF(_xlfn.ISOMITTED(_xlpm.list_two_by_column),TRUE,_xlpm.list_two_by_column),_xlpm._rep,IF(_xlfn.ISOMITTED(_xlpm.replace_blanks),"",_xlpm.replace_blanks),_xlpm._blnk,IF(_xlfn.ISOMITTED(_xlpm.filter_blanks),FALSE,_xlpm.filter_blanks),_xlpm._errs,IF(_xlfn.ISOMITTED(_xlpm.filter_errors),FALSE,_xlpm.filter_errors),_xlpm._dst,IF(_xlfn.ISOMITTED(_xlpm.distinct_rows),FALSE,_xlpm.distinct_rows),_xlpm._vrt,IF(_xlfn.ISOMITTED(_xlpm.vertical_output),TRUE,_xlpm.vertical_output),_xlpm._chk,_xlfn.REDUCE(0,_xlfn.VSTACK(_xlpm._cvt1,_xlpm._byCol1,_xlpm._cvt2,_xlpm._byCol2,_xlpm._blnk,_xlpm._errs,_xlpm._dst,_xlpm._vrt),_xlfn.LAMBDA(_xlpm._acc,_xlpm._val,_xlpm._acc+AND(NOT(ISLOGICAL(_xlpm._val)),NOT(ISNUMBER(_xlpm._val))))),_xlpm._inpChk,IF(OR(NOT(ISREF(_xlpm.list_one)),NOT(ISREF(_xlpm.list_two))),2,IF(_xlpm._chk&gt;0,3,1)),_xlpm._hz1,(COLUMNS(_xlpm.list_one)&gt;ROWS(_xlpm.list_one)),_xlpm._hz2,(COLUMNS(_xlpm.list_two)&gt;ROWS(_xlpm.list_two)),_xlpm._list1,IF(ISBLANK(_xlpm.list_one),_xlpm._rep,_xlpm.list_one),_xlpm._list2,IF(ISBLANK(_xlpm.list_two),_xlpm._rep,_xlpm.list_two),_xlpm._tbl1,_xlfn.LET(_xlpm._tT,IF(_xlpm._hz1,TRANSPOSE(_xlpm._list1),_xlpm._list1),IF(_xlpm._cvt1,_xlfn.TOCOL(_xlpm._tT,0,IF(_xlpm._hz1,NOT(_xlpm._byCol1),_xlpm._byCol1)),_xlpm._tT)),_xlpm._tbl2,_xlfn.LET(_xlpm._tT,IF(_xlpm._hz2,TRANSPOSE(_xlpm._list2),_xlpm._list2),IF(_xlpm._cvt2,_xlfn.TOCOL(_xlpm._tT,0,IF(_xlpm._hz2,NOT(_xlpm._byCol2),_xlpm._byCol2)),_xlpm._tT)),_xlpm._inc1,_xlfn.BYROW(_xlpm._tbl1,_xlfn.LAMBDA(_xlpm._row,IF(_xlpm._blnk,SUM(--(_xlfn.IFNA(_xlpm._row,"#")&lt;&gt;"")),1)*IF(_xlpm._errs,NOT(ISERROR(SUM(_xlpm._row))),1))),_xlpm._inc2,_xlfn.BYROW(_xlpm._tbl2,_xlfn.LAMBDA(_xlpm._row,IF(_xlpm._blnk,SUM(--(_xlfn.IFNA(_xlpm._row,"#")&lt;&gt;"")),1)*IF(_xlpm._errs,NOT(ISERROR(SUM(_xlpm._row))),1))),_xlpm._fltr1,_xlfn._xlws.FILTER(_xlpm._tbl1,_xlpm._inc1),_xlpm._fltr2,_xlfn._xlws.FILTER(_xlpm._tbl2,_xlpm._inc2),_xlpm._rr1,ROWS(_xlpm._fltr1),_xlpm._rr2,ROWS(_xlpm._fltr2),_xlpm._cc1,COLUMNS(_xlpm._fltr1),_xlpm._cc2,COLUMNS(_xlpm._fltr2),_xlpm._rtn,_xlfn.LET(_xlpm._cT,_xlfn.HSTACK(_xlfn.MAKEARRAY(_xlpm._rr1*_xlpm._rr2,_xlpm._cc1,_xlfn.LAMBDA(_xlpm._row,_xlpm._col,INDEX(_xlpm._fltr1,ROUNDUP(_xlpm._row/_xlpm._rr2,0),_xlpm._col))),_xlfn.MAKEARRAY(_xlpm._rr1*_xlpm._rr2,_xlpm._cc2,_xlfn.LAMBDA(_xlpm._row,_xlpm._col,INDEX(_xlpm._fltr2,MOD(_xlpm._row-1,_xlpm._rr2)+1,_xlpm._col)))),_xlpm._dT,IF(_xlpm._dst,_xlfn.UNIQUE(_xlpm._cT),_xlpm._cT),_xlpm._rT,IF(NOT(_xlpm._vrt),TRANSPOSE(_xlpm._dT),_xlpm._dT),_xlpm._rT),CHOOSE(_xlpm._inpChk,_xlpm._rtn,CrossJoin!#REF!,#VALUE!)))</definedName>
    <definedName name="RXL_CrossJoin1D">_xlfn.LAMBDA(_xlpm.list_one,_xlpm.list_two,_xlop.filter_blanks,_xlop.filter_errors,_xlop.replace_blanks,_xlfn.LET(_xlpm._ignore,IF(OR(_xlfn.ISOMITTED(_xlpm.filter_blanks),NOT(_xlpm.filter_blanks)),0,1)+IF(OR(_xlfn.ISOMITTED(_xlpm.filter_errors),NOT(_xlpm.filter_errors)),0,2),_xlpm._inpChk,IF(OR(NOT(ISREF(_xlpm.list_one)),NOT(ISREF(_xlpm.list_two))),"#[Error: invalid input cell references]",IF(OR(AND(NOT(ISLOGICAL(_xlpm.filter_blanks)),NOT(ISNUMBER(_xlpm.filter_blanks))),AND(NOT(ISLOGICAL(_xlpm.filter_errors)),NOT(ISNUMBER(_xlpm.filter_errors)))),"#[Error: invalid optional inputs]","")),_xlpm._list1,IF(AND(COLUMNS(_xlpm.list_one)&gt;1,ROWS(_xlpm.list_one)&gt;1),IF(COLUMNS(_xlpm.list_one)&gt;ROWS(_xlpm.list_one),_xlfn.CHOOSEROWS(_xlpm.list_one,1),_xlfn.CHOOSECOLS(_xlpm.list_one,1)),_xlpm.list_one),_xlpm._list2,IF(AND(COLUMNS(_xlpm.list_two)&gt;1,ROWS(_xlpm.list_two)&gt;1),IF(COLUMNS(_xlpm.list_two)&gt;ROWS(_xlpm.list_two),_xlfn.CHOOSEROWS(_xlpm.list_two,1),_xlfn.CHOOSECOLS(_xlpm.list_two,1)),_xlpm.list_two),_xlpm._fltr1,IF(NOT(ISBLANK(_xlpm.replace_blanks)),IF(ISBLANK(_xlpm._list1),_xlpm.replace_blanks,_xlpm._list1),_xlpm._list1),_xlpm._fltr2,IF(NOT(ISBLANK(_xlpm.replace_blanks)),IF(ISBLANK(_xlpm._list2),_xlpm.replace_blanks,_xlpm._list2),_xlpm._list2),_xlpm._col1,_xlfn.TOCOL(_xlpm._fltr1,_xlpm._ignore),_xlpm._col2,_xlfn.TOCOL(_xlpm._fltr2,_xlpm._ignore),_xlpm._len,ROWS(_xlpm._col2),_xlpm._idx0,_xlfn.SEQUENCE(_xlpm._len*ROWS(_xlpm._col1),1),_xlpm._idx1,_xlfn.CEILING.MATH(_xlpm._idx0/_xlpm._len),_xlpm._idx2,MOD(_xlpm._idx0-1,_xlpm._len)+1,_xlpm._rtn,_xlfn.HSTACK(INDEX(_xlpm._col1,_xlpm._idx1),INDEX(_xlpm._col2,_xlpm._idx2)),IF(_xlpm._inpChk&lt;&gt;"",_xlpm._inpChk,_xlpm._rtn)))</definedName>
    <definedName name="RXL_Data.About" comment="Provides information about the functions in this module">_xlfn.LAMBDA(_xlop.select_function, _xlfn.LET(_xlpm._num, IF(_xlfn.ISOMITTED(_xlpm.select_function), 0, IF(ISNUMBER(_xlpm.select_function), INT(_xlpm.select_function), "#")), _xlpm._arrDef, IF(_xlpm._num = 0, _xlfn.TEXTSPLIT("About:¬RXL Data Analysis Tools|" &amp; "¬Suggested module name = RXL_Data|" &amp; "Version:¬v1.03  (Apr-2025)|" &amp; "Author:¬R Silk, RXL Development|" &amp; "URL:¬https://gist.github.com/r-silk/e66b3b83363166862c83a5246dc1d3ea|" &amp; "¬|" &amp; "Function¬Description|" &amp; "0 - About¬Provides information about the functions in this module|" &amp; "1 - CrossJoin¬Returns a cross-join between two input lists|" &amp; "2 - FindItem¬Returns matching values within a source array|" &amp; "3 - UnPivot¬Unpivots a 2D array to vertical data table", "¬", "|"), ""), _xlpm._arrNames, _xlfn.TEXTSPLIT("CrossJoin¦" &amp; "FindItem¦" &amp; "UnPivot", "¦"), _xlpm._arrHelp, _xlfn.TEXTSPLIT("NAME:¬CrossJoin|" &amp; "DESCRIPTION:¬Returns a cross-join between two input lists|" &amp; "VERSION:¬v1.06 (12-Apr-2025)|" &amp; "PARAMETERS:¬|" &amp; "list_one¬(required) the 1st input list/array|" &amp; "list_two¬(required) the 2nd input list/array|" &amp; "convert_list_one¬(optional) choose to convert list_one to a 1D array (True/False)|" &amp; "list_one_by_column¬(optional) scan list_one by column when converting to 1D array (True/False)|" &amp; "convert_list_two¬(optional) choose to convert list_two to a 1D array (True/False)|" &amp; "list_one_by_column¬(optional) scan list_two by column when converting to 1D array (True/False)|" &amp; "replace_blanks¬(optional) value to replace blanks in the input lists/arrays|" &amp; "filter_blanks¬(optional) choose to filter out blank rows before joining lists (True/False)|" &amp; "filter_errors¬(optional) choose to filter out error values before joining lists (True/False)|" &amp; "distinct_rows¬(optional) choose to keep only distinct/unique rows after joining lists (True/False)|" &amp; "vertical_output¬(optional) choose to output the created join in vertical orientation (True/False)" &amp; "¦" &amp; "NAME:¬FindItem|" &amp; "DESCRIPTION:¬Returns matching values within a source array|" &amp; "VERSION:¬v1.07 (08-Apr-2025)|" &amp; "PARAMETERS:¬|" &amp; "range¬(required) range of cells containing the data|" &amp; "find_item¬(required) value to find in range|" &amp; "match_type¬(optional) match type to use (number 0-to-6)|" &amp; "output_type¬(optional) the function output type (number 0-to-5)|" &amp; "if_not_found¬(optional) value to return if no matches found|" &amp; "add_header¬(optional) choose to add column headers to the output (True/False)|" &amp; "split_output¬(optional) choose to split the output into two columns (True/False)" &amp; "¦" &amp; "NAME:¬UnPivot|" &amp; "DESCRIPTION:¬Unpivots a 2D array to vertical data table|" &amp; "VERSION:¬v1.06 (27-Mar-2025)|" &amp; "PARAMETERS:¬|" &amp; "data¬(required) array containing the main data points|" &amp; "row_headers¬(required) array containing the data row headers|" &amp; "column_headers¬(required) array containing the data column headers|" &amp; "by_column¬(optional) choose to scan the data array by column (True/False)|" &amp; "replace_data_blanks¬(optional) value to replace blanks in the data arrays|" &amp; "filter_blanks¬(optional) choose to filter out blank values from the data array (True/False)|" &amp; "filter_errors¬(optional) choose to filter out error values from the data array (True/False)|" &amp; "fill_row_blanks¬(optional) choose whether to fill blank values in the row_headers input array|" &amp; "fill_column_blanks¬(optional) choose whether to fill blank values in the column_headers input array|" &amp; "output_vertical¬(optional) choose to output the function result in vertical orientation (True/False)", "¦"), _xlpm._arrOut, IF(_xlpm._num = "#", _xlfn.LET(_xlpm._idx, SUM(_xlfn.SEQUENCE(1, COUNTA(_xlpm._arrNames)) * (_xlpm._arrNames = _xlpm.select_function)), IF(_xlpm._idx &gt; 0, _xlfn.TEXTSPLIT(INDEX(_xlpm._arrHelp, _xlpm._idx), "¬", "|"), "#[Error: name not recognised]")), IF(_xlpm._num &lt;&gt; 0, IFERROR(_xlfn.TEXTSPLIT(INDEX(_xlpm._arrHelp, _xlpm._num), "¬", "|"), "#[Error: index not recognised]"), "")), IF(_xlpm._arrDef = "", _xlpm._arrOut, _xlpm._arrDef)))</definedName>
    <definedName name="RXL_Data.CrossJoin" comment="Createa a cross join (Cartesian join) between two lists; each row of 2nd list is joined to each row of 1st list">_xlfn.LAMBDA(_xlpm.list_one,_xlpm.list_two,_xlop.convert_list_one,_xlop.list_one_by_column,_xlop.convert_list_two,_xlop.list_two_by_column,_xlop.replace_blanks,_xlop.filter_blanks,_xlop.filter_errors,_xlop.distinct_rows,_xlop.vertical_output, _xlfn.LET(_xlpm._cvt1, IF(_xlfn.ISOMITTED(_xlpm.convert_list_one), FALSE, _xlpm.convert_list_one), _xlpm._byCol1, IF(_xlfn.ISOMITTED(_xlpm.list_one_by_column), TRUE, _xlpm.list_one_by_column), _xlpm._cvt2, IF(_xlfn.ISOMITTED(_xlpm.convert_list_two), FALSE, _xlpm.convert_list_two), _xlpm._byCol2, IF(_xlfn.ISOMITTED(_xlpm.list_two_by_column), TRUE, _xlpm.list_two_by_column), _xlpm._rep, IF(_xlfn.ISOMITTED(_xlpm.replace_blanks), "", _xlpm.replace_blanks), _xlpm._blnk, IF(_xlfn.ISOMITTED(_xlpm.filter_blanks), FALSE, _xlpm.filter_blanks), _xlpm._errs, IF(_xlfn.ISOMITTED(_xlpm.filter_errors), FALSE, _xlpm.filter_errors), _xlpm._dst, IF(_xlfn.ISOMITTED(_xlpm.distinct_rows), FALSE, _xlpm.distinct_rows), _xlpm._vrt, IF(_xlfn.ISOMITTED(_xlpm.vertical_output), TRUE, _xlpm.vertical_output), _xlpm._chk, _xlfn.REDUCE(0, _xlfn.VSTACK(_xlpm._cvt1, _xlpm._byCol1, _xlpm._cvt2, _xlpm._byCol2, _xlpm._blnk, _xlpm._errs, _xlpm._dst, _xlpm._vrt), _xlfn.LAMBDA(_xlpm._acc,_xlpm._val, _xlpm._acc + AND(NOT(ISLOGICAL(_xlpm._val)), NOT(ISNUMBER(_xlpm._val))))), _xlpm._inpChk, IF(OR(NOT(ISREF(_xlpm.list_one)), NOT(ISREF(_xlpm.list_two))), 2, IF(_xlpm._chk &gt; 0, 3, 1)), _xlpm._hz1, (COLUMNS(_xlpm.list_one) &gt; ROWS(_xlpm.list_one)), _xlpm._hz2, (COLUMNS(_xlpm.list_two) &gt; ROWS(_xlpm.list_two)), _xlpm._list1, IF(ISBLANK(_xlpm.list_one), _xlpm._rep, _xlpm.list_one), _xlpm._list2, IF(ISBLANK(_xlpm.list_two), _xlpm._rep, _xlpm.list_two), _xlpm._tbl1, _xlfn.LET(_xlpm._tT, IF(_xlpm._hz1, TRANSPOSE(_xlpm._list1), _xlpm._list1), IF(_xlpm._cvt1, _xlfn.TOCOL(_xlpm._tT, 0, IF(_xlpm._hz1, NOT(_xlpm._byCol1), _xlpm._byCol1)), _xlpm._tT)), _xlpm._tbl2, _xlfn.LET(_xlpm._tT, IF(_xlpm._hz2, TRANSPOSE(_xlpm._list2), _xlpm._list2), IF(_xlpm._cvt2, _xlfn.TOCOL(_xlpm._tT, 0, IF(_xlpm._hz2, NOT(_xlpm._byCol2), _xlpm._byCol2)), _xlpm._tT)), _xlpm._inc1, _xlfn.BYROW(_xlpm._tbl1, _xlfn.LAMBDA(_xlpm._row, IF(_xlpm._blnk, SUM(--(_xlfn.IFNA(_xlpm._row, "#") &lt;&gt; "")), 1) * IF(_xlpm._errs, NOT(ISERROR(SUM(_xlpm._row))), 1))), _xlpm._inc2, _xlfn.BYROW(_xlpm._tbl2, _xlfn.LAMBDA(_xlpm._row, IF(_xlpm._blnk, SUM(--(_xlfn.IFNA(_xlpm._row, "#") &lt;&gt; "")), 1) * IF(_xlpm._errs, NOT(ISERROR(SUM(_xlpm._row))), 1))), _xlpm._fltr1, _xlfn._xlws.FILTER(_xlpm._tbl1, _xlpm._inc1), _xlpm._fltr2, _xlfn._xlws.FILTER(_xlpm._tbl2, _xlpm._inc2), _xlpm._rr1, ROWS(_xlpm._fltr1), _xlpm._rr2, ROWS(_xlpm._fltr2), _xlpm._cc1, COLUMNS(_xlpm._fltr1), _xlpm._cc2, COLUMNS(_xlpm._fltr2), _xlpm._rtn, _xlfn.LET(_xlpm._cT, _xlfn.HSTACK(_xlfn.MAKEARRAY(_xlpm._rr1 * _xlpm._rr2, _xlpm._cc1, _xlfn.LAMBDA(_xlpm._row,_xlpm._col, INDEX(_xlpm._fltr1, ROUNDUP(_xlpm._row / _xlpm._rr2, 0), _xlpm._col))), _xlfn.MAKEARRAY(_xlpm._rr1 * _xlpm._rr2, _xlpm._cc2, _xlfn.LAMBDA(_xlpm._row,_xlpm._col, INDEX(_xlpm._fltr2, MOD(_xlpm._row - 1, _xlpm._rr2) + 1, _xlpm._col)))), _xlpm._dT, IF(_xlpm._dst, _xlfn.UNIQUE(_xlpm._cT), _xlpm._cT), _xlpm._rT, IF(NOT(_xlpm._vrt), TRANSPOSE(_xlpm._dT), _xlpm._dT), _xlpm._rT), CHOOSE(_xlpm._inpChk, _xlpm._rtn, INDIRECT(""), #VALUE!)))</definedName>
    <definedName name="RXL_Data.FindItem" comment="Function for finding matching values within a source array">_xlfn.LAMBDA(_xlpm.range,_xlpm.find_item,_xlop.match_type,_xlop.output_type,_xlop.if_not_found,_xlop.add_header,_xlop.split_output, _xlfn.LET(_xlpm._rng, _xlpm.range, _xlpm._itm, _xlpm.find_item, _xlpm._mInp, IF(OR(_xlfn.ISOMITTED(_xlpm.match_type), ISBLANK(_xlpm.match_type)), 0, INT(_xlpm.match_type)), _xlpm._typ, IF(ISNUMBER(_xlpm._mInp), _xlpm._mInp + 1, _xlfn.IFNA(MATCH(LOWER(_xlpm.match_type), {"=","&lt;&gt;","&gt;","&lt;","&gt;=","&lt;=","find","regex"}, 0), -1)), _xlpm._optn, IF(OR(_xlfn.ISOMITTED(_xlpm.output_type), ISBLANK(_xlpm.output_type)), 0, INT(_xlpm.output_type)), _xlpm._rep, IF(OR(_xlfn.ISOMITTED(_xlpm.if_not_found), ISBLANK(_xlpm.if_not_found)), NA(), _xlpm.if_not_found), _xlpm._add, IF(OR(_xlfn.ISOMITTED(_xlpm.add_header), ISBLANK(_xlpm.add_header)), FALSE, _xlpm.add_header), _xlpm._splt, IF(OR(_xlfn.ISOMITTED(_xlpm.split_output), ISBLANK(_xlpm.split_output)), FALSE, _xlpm.split_output), _xlpm._inpChk, IF(NOT(ISREF(_xlpm.range)), 2, IF(OR(_xlpm._typ &lt; 1, _xlpm._typ &gt; 8, NOT(ISNUMBER(_xlpm._optn)), _xlpm._optn &lt; 0, _xlpm._optn &gt; 5), 3, 1)), _xlpm._tbl, CHOOSE(_xlpm._optn + 1, _xlpm._rng, (ROW(_xlpm._rng) - ROW(_xlfn.TAKE(_xlpm._rng, 1)) + 1) &amp; "," &amp; (COLUMN(_xlpm._rng) - COLUMN(_xlfn.TAKE(_xlpm._rng, , 1)) + 1), ROW(_xlpm._rng) &amp; "," &amp; COLUMN(_xlpm._rng), ADDRESS(ROW(_xlpm._rng), COLUMN(_xlpm._rng), 4, 1), ADDRESS(ROW(_xlpm._rng), COLUMN(_xlpm._rng), 1, 1), _xlpm._rng), _xlpm._mtch, _xlfn.TOCOL(CHOOSE(_xlpm._typ, IF(_xlpm._rng = _xlpm._itm, _xlpm._tbl, NA()), IF(_xlpm._rng &lt;&gt; _xlpm._itm, _xlpm._tbl, NA()), IF(_xlpm._rng &gt; _xlpm._itm, _xlpm._tbl, NA()), IF(_xlpm._rng &lt; _xlpm._itm, _xlpm._tbl, NA()), IF(_xlpm._rng &gt;= _xlpm._itm, _xlpm._tbl, NA()), IF(_xlpm._rng &lt;= _xlpm._itm, _xlpm._tbl, NA()), IF(ISNUMBER(FIND(LOWER(_xlpm._itm), LOWER(_xlpm._rng))), _xlpm._tbl, NA()), IF(_xlfn.REGEXTEST(_xlpm._rng, _xlpm._itm), _xlpm._tbl, NA())), 2), _xlpm._calc, IF(_xlpm._optn &lt;&gt; 5, _xlpm._mtch, MAX(ROWS(_xlpm._mtch))), _xlpm._arr, IF(ISERROR(_xlpm._calc), IF(_xlpm._optn = 5, 0, _xlpm._rep), _xlpm._calc), _xlpm._hdr, CHOOSE(_xlpm._optn + 1, "Matches", "Row,Column", "Row,Column", "Cell Address", "Cell Address", "Count of Matches"), _xlpm._inc, _xlfn.VSTACK(_xlpm._hdr, _xlpm._arr), _xlpm._rslt, IF(AND(_xlpm._splt, _xlpm._optn &gt; 0, _xlpm._optn &lt; 3), _xlfn.DROP(_xlfn.REDUCE("", _xlpm._inc, _xlfn.LAMBDA(_xlpm._acc,_xlpm._val, _xlfn.VSTACK(_xlpm._acc, _xlfn.TEXTSPLIT(_xlpm._val, ",", , TRUE)))), 1), _xlpm._inc), _xlpm._out, _xlfn.DROP(_xlpm._rslt, IF(_xlpm._add, 0, 1)), _xlpm._rtn, IF(ISNA(_xlpm._out), _xlpm._rep, _xlpm._out), CHOOSE(_xlpm._inpChk, _xlpm._rtn, INDIRECT(""), #VALUE!)))</definedName>
    <definedName name="RXL_Data.UnPivot" comment="Unpivot (&quot;flatten&quot;) a 2D source array into a vertical data table; each source data point represented as an individual row">_xlfn.LAMBDA(_xlpm.data,_xlpm.row_headers,_xlpm.column_headers,_xlop.by_column,_xlop.replace_data_blanks,_xlop.filter_blanks,_xlop.filter_errors,_xlop.fill_row_blanks,_xlop.fill_column_blanks,_xlop.output_vertical, _xlfn.LET(_xlpm._dd, _xlpm.data, _xlpm._rh, _xlpm.row_headers, _xlpm._ch, _xlpm.column_headers, _xlpm._byCol, IF(_xlfn.ISOMITTED(_xlpm.by_column), 0, IF(_xlpm.by_column, 1, 0)), _xlpm._repD, IF(_xlfn.ISOMITTED(_xlpm.replace_data_blanks), "", IF(ISLOGICAL(_xlpm.replace_data_blanks), IF(_xlpm.replace_data_blanks, NA(), ""), _xlpm.replace_data_blanks)), _xlpm._fltrB, IF(_xlfn.ISOMITTED(_xlpm.filter_blanks), 0, IF(_xlpm.filter_blanks, 1, 0)), _xlpm._fltrE, IF(_xlfn.ISOMITTED(_xlpm.filter_errors), 0, IF(_xlpm.filter_errors, 1, 0)), _xlpm._rowB, IF(_xlfn.ISOMITTED(_xlpm.fill_row_blanks), 0, _xlpm.fill_row_blanks), _xlpm._colB, IF(_xlfn.ISOMITTED(_xlpm.fill_column_blanks), 0, _xlpm.fill_column_blanks), _xlpm._vrt, IF(_xlfn.ISOMITTED(_xlpm.output_vertical), 1, IF(_xlpm.output_vertical, 1, 0)), _xlpm._repR, IF(OR(ISNUMBER(_xlpm._rowB), ISLOGICAL(_xlpm._rowB)), "", _xlpm._rowB), _xlpm._repC, IF(OR(ISNUMBER(_xlpm._colB), ISLOGICAL(_xlpm._colB)), "", _xlpm._colB), _xlpm._dirR, IF(OR(ISNUMBER(_xlpm._rowB), ISLOGICAL(_xlpm._rowB)), INT(_xlpm._rowB), 0), _xlpm._dirC, IF(OR(ISNUMBER(_xlpm._colB), ISLOGICAL(_xlpm._colB)), INT(_xlpm._colB), 0), _xlpm._inpChk, _xlfn.IFS(IFERROR(OR(ROWS(_xlpm._rh) &lt; 1, COLUMNS(_xlpm._rh) &lt; 1, ROWS(_xlpm._ch) &lt; 1, COLUMNS(_xlpm._ch) &lt; 1, ROWS(_xlpm._dd) &lt; 1, COLUMNS(_xlpm._dd) &lt; 1), 3), 3, IFERROR(OR(ROWS(_xlpm._dd) &lt;&gt; ROWS(_xlpm._rh), COLUMNS(_xlpm._dd) &lt;&gt; COLUMNS(_xlpm._ch)), 3), 2, TRUE, 1), _xlpm._kCols, IF(_xlpm._byCol, TRANSPOSE(_xlpm._ch), _xlpm._rh), _xlpm._nCols, IF(_xlpm._byCol, _xlpm._rh, TRANSPOSE(_xlpm._ch)), _xlpm._rK, ROWS(_xlpm._kCols), _xlpm._cK, COLUMNS(_xlpm._kCols), _xlpm._rN, ROWS(_xlpm._nCols), _xlpm._cN, COLUMNS(_xlpm._nCols), _xlpm._keys, _xlfn.LET(_xlpm._kRep, IF(_xlpm._byCol, _xlpm._repC, _xlpm._repR), _xlpm._kDir, IF(_xlpm._byCol, _xlpm._dirC, _xlpm._dirR), _xlpm._kArr, IF(_xlpm._kDir = -1, INDEX(_xlpm._kCols, _xlfn.SEQUENCE(_xlpm._rK, 1, _xlpm._rK, -1), _xlfn.SEQUENCE(1, _xlpm._cK)), _xlpm._kCols), _xlpm._kFil, _xlfn.DROP(_xlfn.REDUCE(0, _xlfn.SEQUENCE(_xlpm._cK), _xlfn.LAMBDA(_xlpm._arr,_xlpm._col, _xlfn.HSTACK(_xlpm._arr, _xlfn.SCAN("", _xlfn.CHOOSECOLS(_xlpm._kArr, _xlpm._col), _xlfn.LAMBDA(_xlpm._acc,_xlpm._val, IF(ISBLANK(_xlpm._val), IF(_xlpm._kDir = 0, _xlpm._kRep, _xlpm._acc), _xlpm._val)))))), , 1), _xlpm._out, IF(_xlpm._kDir = -1, INDEX(_xlpm._kFil, _xlfn.SEQUENCE(_xlpm._rK, 1, _xlpm._rK, -1), _xlfn.SEQUENCE(1, _xlpm._cK)), _xlpm._kFil), _xlfn.MAKEARRAY(_xlpm._rK * _xlpm._rN, _xlpm._cK, _xlfn.LAMBDA(_xlpm._row,_xlpm._col, INDEX(_xlpm._out, ROUNDUP(_xlpm._row / _xlpm._rN, 0), _xlpm._col)))), _xlpm._names, _xlfn.LET(_xlpm._nRep, IF(_xlpm._byCol, _xlpm._repR, _xlpm._repC), _xlpm._nDir, IF(_xlpm._byCol, _xlpm._dirR, _xlpm._dirC), _xlpm._nArr, IF(_xlpm._nDir = -1, INDEX(_xlpm._nCols, _xlfn.SEQUENCE(_xlpm._rN, 1, _xlpm._rN, -1), _xlfn.SEQUENCE(1, _xlpm._cN)), _xlpm._nCols), _xlpm._nFil, _xlfn.DROP(_xlfn.REDUCE(0, _xlfn.SEQUENCE(_xlpm._cN), _xlfn.LAMBDA(_xlpm._arr,_xlpm._col, _xlfn.HSTACK(_xlpm._arr, _xlfn.SCAN("", _xlfn.CHOOSECOLS(_xlpm._nArr, _xlpm._col), _xlfn.LAMBDA(_xlpm._acc,_xlpm._val, IF(ISBLANK(_xlpm._val), IF(_xlpm._nDir = 0, _xlpm._nRep, _xlpm._acc), _xlpm._val)))))), , 1), _xlpm._out, IF(_xlpm._nDir = -1, INDEX(_xlpm._nFil, _xlfn.SEQUENCE(_xlpm._rN, 1, _xlpm._rN, -1), _xlfn.SEQUENCE(1, _xlpm._cN)), _xlpm._nFil), _xlfn.MAKEARRAY(_xlpm._rK * _xlpm._rN, _xlpm._cN, _xlfn.LAMBDA(_xlpm._row,_xlpm._col, INDEX(_xlpm._out, MOD(_xlpm._row - 1, _xlpm._rN) + 1, _xlpm._col)))), _xlpm._values, _xlfn.LET(_xlpm._dp, _xlfn.TOCOL(_xlpm._dd, , _xlpm._byCol), IF(ISBLANK(_xlpm._dp), _xlpm._repD, _xlpm._dp)), _xlpm._rtn, _xlfn.LET(_xlpm._dt, _xlfn.HSTACK(_xlpm._keys, _xlpm._names, _xlpm._values), _xlpm._vl, _xlfn.CHOOSECOLS(_xlpm._dt, -1), _xlpm._dfB, IF(_xlpm._fltrB, _xlfn._xlws.FILTER(_xlpm._dt, IF(ISERROR(_xlpm._vl), TRUE, _xlfn.IFNA(_xlpm._vl, "#") &lt;&gt; "")), _xlpm._dt), _xlpm._dfE, IF(_xlpm._fltrE, _xlfn._xlws.FILTER(_xlpm._dfB, NOT(ISERROR(_xlfn.CHOOSECOLS(_xlpm._dfB, -1)))), _xlpm._dfB), IF(NOT(_xlpm._vrt), TRANSPOSE(_xlpm._dfE), _xlpm._dfE)), CHOOSE(_xlpm._inpChk, _xlpm._rtn, _xlfn.LAMBDA(0), #VALUE!)))</definedName>
    <definedName name="RXL_FindItem">_xlfn.LAMBDA(_xlpm.range,_xlpm.find_item,_xlop.match_type,_xlop.output_type,_xlop.if_not_found,_xlop.add_header,_xlop.split_output,_xlfn.LET(_xlpm._rng,_xlpm.range,_xlpm._itm,_xlpm.find_item,_xlpm._mInp,IF(OR(_xlfn.ISOMITTED(_xlpm.match_type),ISBLANK(_xlpm.match_type)),0,INT(_xlpm.match_type)),_xlpm._typ,IF(ISNUMBER(_xlpm._mInp),_xlpm._mInp+1,_xlfn.IFNA(MATCH(LOWER(_xlpm.match_type),{"=","&lt;&gt;","&gt;","&lt;","&gt;=","&lt;=","find","regex"},0),-1)),_xlpm._optn,IF(OR(_xlfn.ISOMITTED(_xlpm.output_type),ISBLANK(_xlpm.output_type)),0,INT(_xlpm.output_type)),_xlpm._rep,IF(OR(_xlfn.ISOMITTED(_xlpm.if_not_found),ISBLANK(_xlpm.if_not_found)),NA(),_xlpm.if_not_found),_xlpm._add,IF(OR(_xlfn.ISOMITTED(_xlpm.add_header),ISBLANK(_xlpm.add_header)),FALSE,_xlpm.add_header),_xlpm._splt,IF(OR(_xlfn.ISOMITTED(_xlpm.split_output),ISBLANK(_xlpm.split_output)),FALSE,_xlpm.split_output),_xlpm._inpChk,IF(NOT(ISREF(_xlpm.range)),2,IF(OR(_xlpm._typ&lt;1,_xlpm._typ&gt;8,NOT(ISNUMBER(_xlpm._optn)),_xlpm._optn&lt;0,_xlpm._optn&gt;5),3,1)),_xlpm._tbl,CHOOSE(_xlpm._optn+1,_xlpm._rng,(ROW(_xlpm._rng)-ROW(_xlfn.TAKE(_xlpm._rng,1))+1)&amp;","&amp;(COLUMN(_xlpm._rng)-COLUMN(_xlfn.TAKE(_xlpm._rng,,1))+1),ROW(_xlpm._rng)&amp;","&amp;COLUMN(_xlpm._rng),ADDRESS(ROW(_xlpm._rng),COLUMN(_xlpm._rng),4,1),ADDRESS(ROW(_xlpm._rng),COLUMN(_xlpm._rng),1,1),_xlpm._rng),_xlpm._mtch,_xlfn.TOCOL(CHOOSE(_xlpm._typ,IF(_xlpm._rng=_xlpm._itm,_xlpm._tbl,NA()),IF(_xlpm._rng&lt;&gt;_xlpm._itm,_xlpm._tbl,NA()),IF(_xlpm._rng&gt;_xlpm._itm,_xlpm._tbl,NA()),IF(_xlpm._rng&lt;_xlpm._itm,_xlpm._tbl,NA()),IF(_xlpm._rng&gt;=_xlpm._itm,_xlpm._tbl,NA()),IF(_xlpm._rng&lt;=_xlpm._itm,_xlpm._tbl,NA()),IF(ISNUMBER(FIND(LOWER(_xlpm._itm),LOWER(_xlpm._rng))),_xlpm._tbl,NA()),IF(_xlfn.REGEXTEST(_xlpm._rng,_xlpm._itm),_xlpm._tbl,NA())),2),_xlpm._calc,IF(_xlpm._optn&lt;&gt;5,_xlpm._mtch,MAX(ROWS(_xlpm._mtch))),_xlpm._arr,IF(ISERROR(_xlpm._calc),IF(_xlpm._optn=5,0,_xlpm._rep),_xlpm._calc),_xlpm._hdr,CHOOSE(_xlpm._optn+1,"Matches","Row,Column","Row,Column","Cell Address","Cell Address","Count of Matches"),_xlpm._inc,_xlfn.VSTACK(_xlpm._hdr,_xlpm._arr),_xlpm._rslt,IF(AND(_xlpm._splt,_xlpm._optn&gt;0,_xlpm._optn&lt;3),_xlfn.DROP(_xlfn.REDUCE("",_xlpm._inc,_xlfn.LAMBDA(_xlpm._acc,_xlpm._val,_xlfn.VSTACK(_xlpm._acc,_xlfn.TEXTSPLIT(_xlpm._val,",",,TRUE)))),1),_xlpm._inc),_xlpm._out,_xlfn.DROP(_xlpm._rslt,IF(_xlpm._add,0,1)),_xlpm._rtn,IF(ISNA(_xlpm._out),_xlpm._rep,_xlpm._out),CHOOSE(_xlpm._inpChk,_xlpm._rtn,FindItem!#REF!,#VALUE!)))</definedName>
    <definedName name="RXL_UnPivot" comment="Unpivot (&quot;flatten&quot;) a 2D source array into a vertical data table; each source data point represented as an individual row">_xlfn.LAMBDA(_xlpm.data,_xlpm.row_headers,_xlpm.column_headers,_xlop.by_column,_xlop.replace_data_blanks,_xlop.filter_blanks,_xlop.filter_errors,_xlop.fill_row_blanks,_xlop.fill_column_blanks,_xlop.output_vertical, _xlfn.LET(_xlpm._dd, _xlpm.data, _xlpm._rh, _xlpm.row_headers, _xlpm._ch, _xlpm.column_headers, _xlpm._byCol, IF(_xlfn.ISOMITTED(_xlpm.by_column), 0, IF(_xlpm.by_column, 1, 0)), _xlpm._repD, IF(_xlfn.ISOMITTED(_xlpm.replace_data_blanks), "", IF(ISLOGICAL(_xlpm.replace_data_blanks), IF(_xlpm.replace_data_blanks, NA(), ""), _xlpm.replace_data_blanks)), _xlpm._fltrB, IF(_xlfn.ISOMITTED(_xlpm.filter_blanks), 0, IF(_xlpm.filter_blanks, 1, 0)), _xlpm._fltrE, IF(_xlfn.ISOMITTED(_xlpm.filter_errors), 0, IF(_xlpm.filter_errors, 1, 0)), _xlpm._rowB, IF(_xlfn.ISOMITTED(_xlpm.fill_row_blanks), 0, _xlpm.fill_row_blanks), _xlpm._colB, IF(_xlfn.ISOMITTED(_xlpm.fill_column_blanks), 0, _xlpm.fill_column_blanks), _xlpm._vrt, IF(_xlfn.ISOMITTED(_xlpm.output_vertical), 1, IF(_xlpm.output_vertical, 1, 0)), _xlpm._repR, IF(OR(ISNUMBER(_xlpm._rowB), ISLOGICAL(_xlpm._rowB)), "", _xlpm._rowB), _xlpm._repC, IF(OR(ISNUMBER(_xlpm._colB), ISLOGICAL(_xlpm._colB)), "", _xlpm._colB), _xlpm._dirR, IF(OR(ISNUMBER(_xlpm._rowB), ISLOGICAL(_xlpm._rowB)), INT(_xlpm._rowB), 0), _xlpm._dirC, IF(OR(ISNUMBER(_xlpm._colB), ISLOGICAL(_xlpm._colB)), INT(_xlpm._colB), 0), _xlpm._inpChk, _xlfn.IFS(IFERROR(OR(ROWS(_xlpm._rh) &lt; 1, COLUMNS(_xlpm._rh) &lt; 1, ROWS(_xlpm._ch) &lt; 1, COLUMNS(_xlpm._ch) &lt; 1, ROWS(_xlpm._dd) &lt; 1, COLUMNS(_xlpm._dd) &lt; 1), 3), 3, IFERROR(OR(ROWS(_xlpm._dd) &lt;&gt; ROWS(_xlpm._rh), COLUMNS(_xlpm._dd) &lt;&gt; COLUMNS(_xlpm._ch)), 3), 2, TRUE, 1), _xlpm._kCols, IF(_xlpm._byCol, TRANSPOSE(_xlpm._ch), _xlpm._rh), _xlpm._nCols, IF(_xlpm._byCol, _xlpm._rh, TRANSPOSE(_xlpm._ch)), _xlpm._rK, ROWS(_xlpm._kCols), _xlpm._cK, COLUMNS(_xlpm._kCols), _xlpm._rN, ROWS(_xlpm._nCols), _xlpm._cN, COLUMNS(_xlpm._nCols), _xlpm._keys, _xlfn.LET(_xlpm._kRep, IF(_xlpm._byCol, _xlpm._repC, _xlpm._repR), _xlpm._kDir, IF(_xlpm._byCol, _xlpm._dirC, _xlpm._dirR), _xlpm._kArr, IF(_xlpm._kDir = -1, INDEX(_xlpm._kCols, _xlfn.SEQUENCE(_xlpm._rK, 1, _xlpm._rK, -1), _xlfn.SEQUENCE(1, _xlpm._cK)), _xlpm._kCols), _xlpm._kFil, _xlfn.DROP(_xlfn.REDUCE(0, _xlfn.SEQUENCE(_xlpm._cK), _xlfn.LAMBDA(_xlpm._arr,_xlpm._col, _xlfn.HSTACK(_xlpm._arr, _xlfn.SCAN("", _xlfn.CHOOSECOLS(_xlpm._kArr, _xlpm._col), _xlfn.LAMBDA(_xlpm._acc,_xlpm._val, IF(ISBLANK(_xlpm._val), IF(_xlpm._kDir = 0, _xlpm._kRep, _xlpm._acc), _xlpm._val)))))), , 1), _xlpm._out, IF(_xlpm._kDir = -1, INDEX(_xlpm._kFil, _xlfn.SEQUENCE(_xlpm._rK, 1, _xlpm._rK, -1), _xlfn.SEQUENCE(1, _xlpm._cK)), _xlpm._kFil), _xlfn.MAKEARRAY(_xlpm._rK * _xlpm._rN, _xlpm._cK, _xlfn.LAMBDA(_xlpm._row,_xlpm._col, INDEX(_xlpm._out, ROUNDUP(_xlpm._row / _xlpm._rN, 0), _xlpm._col)))), _xlpm._names, _xlfn.LET(_xlpm._nRep, IF(_xlpm._byCol, _xlpm._repR, _xlpm._repC), _xlpm._nDir, IF(_xlpm._byCol, _xlpm._dirR, _xlpm._dirC), _xlpm._nArr, IF(_xlpm._nDir = -1, INDEX(_xlpm._nCols, _xlfn.SEQUENCE(_xlpm._rN, 1, _xlpm._rN, -1), _xlfn.SEQUENCE(1, _xlpm._cN)), _xlpm._nCols), _xlpm._nFil, _xlfn.DROP(_xlfn.REDUCE(0, _xlfn.SEQUENCE(_xlpm._cN), _xlfn.LAMBDA(_xlpm._arr,_xlpm._col, _xlfn.HSTACK(_xlpm._arr, _xlfn.SCAN("", _xlfn.CHOOSECOLS(_xlpm._nArr, _xlpm._col), _xlfn.LAMBDA(_xlpm._acc,_xlpm._val, IF(ISBLANK(_xlpm._val), IF(_xlpm._nDir = 0, _xlpm._nRep, _xlpm._acc), _xlpm._val)))))), , 1), _xlpm._out, IF(_xlpm._nDir = -1, INDEX(_xlpm._nFil, _xlfn.SEQUENCE(_xlpm._rN, 1, _xlpm._rN, -1), _xlfn.SEQUENCE(1, _xlpm._cN)), _xlpm._nFil), _xlfn.MAKEARRAY(_xlpm._rK * _xlpm._rN, _xlpm._cN, _xlfn.LAMBDA(_xlpm._row,_xlpm._col, INDEX(_xlpm._out, MOD(_xlpm._row - 1, _xlpm._rN) + 1, _xlpm._col)))), _xlpm._values, _xlfn.LET(_xlpm._dp, _xlfn.TOCOL(_xlpm._dd, , _xlpm._byCol), IF(ISBLANK(_xlpm._dp), _xlpm._repD, _xlpm._dp)), _xlpm._rtn, _xlfn.LET(_xlpm._dt, _xlfn.HSTACK(_xlpm._keys, _xlpm._names, _xlpm._values), _xlpm._vl, _xlfn.CHOOSECOLS(_xlpm._dt, -1), _xlpm._dfB, IF(_xlpm._fltrB, _xlfn._xlws.FILTER(_xlpm._dt, IF(ISERROR(_xlpm._vl), TRUE, _xlfn.IFNA(_xlpm._vl, "#") &lt;&gt; "")), _xlpm._dt), _xlpm._dfE, IF(_xlpm._fltrE, _xlfn._xlws.FILTER(_xlpm._dfB, NOT(ISERROR(_xlfn.CHOOSECOLS(_xlpm._dfB, -1)))), _xlpm._dfB), IF(NOT(_xlpm._vrt), TRANSPOSE(_xlpm._dfE), _xlpm._dfE)), CHOOSE(_xlpm._inpChk, _xlpm._rtn, _xlfn.LAMBDA(0), #VALUE!)))</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76" i="14" l="1"/>
  <c r="D575" i="14"/>
  <c r="D543" i="14" a="1"/>
  <c r="J543" i="14" a="1"/>
  <c r="I517" i="14" a="1"/>
  <c r="D518" i="14" a="1"/>
  <c r="M497" i="14" a="1"/>
  <c r="I497" i="14" a="1"/>
  <c r="M477" i="14" a="1"/>
  <c r="I477" i="14" a="1"/>
  <c r="I458" i="14" a="1"/>
  <c r="L404" i="14" a="1"/>
  <c r="H404" i="14" a="1"/>
  <c r="D404" i="14" a="1"/>
  <c r="L180" i="14" a="1"/>
  <c r="H180" i="14" a="1"/>
  <c r="D180" i="14" a="1"/>
  <c r="D148" i="14" a="1"/>
  <c r="D132" i="14" a="1"/>
  <c r="J109" i="14" a="1"/>
  <c r="D109" i="14" a="1"/>
  <c r="J87" i="14" a="1"/>
  <c r="D87" i="14" a="1"/>
  <c r="J74" i="14" a="1"/>
  <c r="D74" i="14" a="1"/>
  <c r="J46" i="14" a="1"/>
  <c r="G46" i="14" a="1"/>
  <c r="D46" i="14" a="1"/>
  <c r="J21" i="14" a="1"/>
  <c r="G21" i="14" a="1"/>
  <c r="D21" i="14" a="1"/>
  <c r="H377" i="14" a="1"/>
  <c r="J377" i="14"/>
  <c r="H371" i="14" a="1"/>
  <c r="J371" i="14"/>
  <c r="H365" i="14" a="1"/>
  <c r="J365" i="14"/>
  <c r="H359" i="14" a="1"/>
  <c r="J359" i="14"/>
  <c r="G339" i="14"/>
  <c r="G331" i="14"/>
  <c r="G323" i="14"/>
  <c r="G315" i="14"/>
  <c r="F307" i="14"/>
  <c r="K347" i="14" a="1"/>
  <c r="K347" i="14" s="1"/>
  <c r="K346" i="14"/>
  <c r="K345" i="14"/>
  <c r="G345" i="14" a="1"/>
  <c r="F345" i="14" a="1"/>
  <c r="E339" i="14" a="1"/>
  <c r="E331" i="14" a="1"/>
  <c r="E323" i="14" a="1"/>
  <c r="E315" i="14" a="1"/>
  <c r="E307" i="14" a="1"/>
  <c r="E301" i="14" a="1"/>
  <c r="E301" i="14" s="1"/>
  <c r="E297" i="14" a="1"/>
  <c r="E297" i="14" s="1"/>
  <c r="E293" i="14" a="1"/>
  <c r="E293" i="14" s="1"/>
  <c r="E289" i="14" a="1"/>
  <c r="E289" i="14" s="1"/>
  <c r="E285" i="14" a="1"/>
  <c r="E285" i="14" s="1"/>
  <c r="F301" i="14"/>
  <c r="F297" i="14"/>
  <c r="F293" i="14"/>
  <c r="F289" i="14"/>
  <c r="F285" i="14"/>
  <c r="E279" i="14" a="1"/>
  <c r="E279" i="14" s="1"/>
  <c r="E272" i="14" a="1"/>
  <c r="E265" i="14" a="1"/>
  <c r="F279" i="14"/>
  <c r="F272" i="14"/>
  <c r="F265" i="14"/>
  <c r="E258" i="14" a="1"/>
  <c r="F258" i="14"/>
  <c r="K243" i="14" a="1"/>
  <c r="K253" i="14"/>
  <c r="E243" i="14" a="1"/>
  <c r="E234" i="14" a="1"/>
  <c r="E253" i="14"/>
  <c r="F234" i="14"/>
  <c r="L419" i="16" a="1"/>
  <c r="L419" i="16" s="1"/>
  <c r="I419" i="16" a="1"/>
  <c r="I419" i="16" s="1"/>
  <c r="L359" i="16" a="1"/>
  <c r="L359" i="16" s="1"/>
  <c r="I359" i="16" a="1"/>
  <c r="I359" i="16" s="1"/>
  <c r="L306" i="16" a="1"/>
  <c r="L306" i="16" s="1"/>
  <c r="I306" i="16" a="1"/>
  <c r="I306" i="16" s="1"/>
  <c r="L261" i="16" a="1"/>
  <c r="L261" i="16" s="1"/>
  <c r="I261" i="16" a="1"/>
  <c r="I261" i="16" s="1"/>
  <c r="L236" i="16" a="1"/>
  <c r="L236" i="16" s="1"/>
  <c r="I236" i="16" a="1"/>
  <c r="I236" i="16" s="1"/>
  <c r="L202" i="16" a="1"/>
  <c r="L202" i="16" s="1"/>
  <c r="I202" i="16" a="1"/>
  <c r="I202" i="16" s="1"/>
  <c r="L167" i="16" a="1"/>
  <c r="L167" i="16" s="1"/>
  <c r="I167" i="16" a="1"/>
  <c r="I167" i="16" s="1"/>
  <c r="L153" i="16" a="1"/>
  <c r="L153" i="16" s="1"/>
  <c r="I153" i="16"/>
  <c r="L131" i="16" a="1"/>
  <c r="L131" i="16" s="1"/>
  <c r="I131" i="16" a="1"/>
  <c r="I131" i="16" s="1"/>
  <c r="L117" i="16" a="1"/>
  <c r="L117" i="16" s="1"/>
  <c r="I117" i="16" a="1"/>
  <c r="I117" i="16" s="1"/>
  <c r="L105" i="16" a="1"/>
  <c r="L105" i="16" s="1"/>
  <c r="I105" i="16" a="1"/>
  <c r="I105" i="16" s="1"/>
  <c r="L93" i="16" a="1"/>
  <c r="L93" i="16" s="1"/>
  <c r="I93" i="16" a="1"/>
  <c r="I93" i="16" s="1"/>
  <c r="L81" i="16" a="1"/>
  <c r="L81" i="16" s="1"/>
  <c r="I81" i="16" a="1"/>
  <c r="I81" i="16" s="1"/>
  <c r="L63" i="16" a="1"/>
  <c r="L63" i="16" s="1"/>
  <c r="I63" i="16" a="1"/>
  <c r="I63" i="16" s="1"/>
  <c r="L52" i="16" a="1"/>
  <c r="L52" i="16" s="1"/>
  <c r="I52" i="16" a="1"/>
  <c r="I52" i="16" s="1"/>
  <c r="L42" i="16" a="1"/>
  <c r="L42" i="16" s="1"/>
  <c r="I42" i="16" a="1"/>
  <c r="I42" i="16" s="1"/>
  <c r="L33" i="16" a="1"/>
  <c r="L33" i="16" s="1"/>
  <c r="I33" i="16" a="1"/>
  <c r="I33" i="16" s="1"/>
  <c r="B2" i="16"/>
  <c r="B478" i="16" s="1"/>
  <c r="L182" i="14"/>
  <c r="H213" i="14"/>
  <c r="D212" i="14"/>
  <c r="D169" i="14"/>
  <c r="D144" i="14"/>
  <c r="J127" i="14"/>
  <c r="D127" i="14"/>
  <c r="J105" i="14"/>
  <c r="D105" i="14"/>
  <c r="J83" i="14"/>
  <c r="D83" i="14"/>
  <c r="J64" i="14"/>
  <c r="G63" i="14"/>
  <c r="D62" i="14"/>
  <c r="J42" i="14"/>
  <c r="G41" i="14"/>
  <c r="D40" i="14"/>
  <c r="C554" i="15" a="1"/>
  <c r="C554" i="15" s="1"/>
  <c r="D548" i="15"/>
  <c r="H309" i="15" a="1"/>
  <c r="H309" i="15" s="1"/>
  <c r="C309" i="15" a="1"/>
  <c r="C309" i="15" s="1"/>
  <c r="G242" i="15" a="1"/>
  <c r="G242" i="15" s="1"/>
  <c r="C242" i="15" a="1"/>
  <c r="C242" i="15" s="1"/>
  <c r="G162" i="15" a="1"/>
  <c r="G162" i="15" s="1"/>
  <c r="C162" i="15" a="1"/>
  <c r="C162" i="15" s="1"/>
  <c r="O137" i="15" a="1"/>
  <c r="O137" i="15" s="1"/>
  <c r="K137" i="15" a="1"/>
  <c r="K137" i="15" s="1"/>
  <c r="G137" i="15" a="1"/>
  <c r="G137" i="15" s="1"/>
  <c r="C137" i="15" a="1"/>
  <c r="C137" i="15" s="1"/>
  <c r="G117" i="15"/>
  <c r="G117" i="15" a="1"/>
  <c r="C117" i="15" a="1"/>
  <c r="C117" i="15" s="1"/>
  <c r="N68" i="15" a="1"/>
  <c r="N68" i="15" s="1"/>
  <c r="K68" i="15" a="1"/>
  <c r="K68" i="15" s="1"/>
  <c r="G68" i="15" a="1"/>
  <c r="G68" i="15" s="1"/>
  <c r="C68" i="15" a="1"/>
  <c r="C68" i="15" s="1"/>
  <c r="J30" i="15" a="1"/>
  <c r="J30" i="15" s="1"/>
  <c r="F30" i="15" a="1"/>
  <c r="F30" i="15" s="1"/>
  <c r="C30" i="15" a="1"/>
  <c r="C30" i="15" s="1"/>
  <c r="B19" i="15"/>
  <c r="D531" i="13"/>
  <c r="D532" i="13"/>
  <c r="I243" i="13" a="1"/>
  <c r="I243" i="13" s="1"/>
  <c r="H137" i="13" a="1"/>
  <c r="H137" i="13" s="1"/>
  <c r="J351" i="13" a="1"/>
  <c r="J351" i="13" s="1"/>
  <c r="J542" i="13" a="1"/>
  <c r="J542" i="13" s="1"/>
  <c r="D528" i="13"/>
  <c r="E507" i="13" a="1"/>
  <c r="E507" i="13" s="1"/>
  <c r="H479" i="13" a="1"/>
  <c r="H479" i="13" s="1"/>
  <c r="H463" i="13" a="1"/>
  <c r="H463" i="13" s="1"/>
  <c r="D497" i="13" a="1"/>
  <c r="D475" i="13" a="1"/>
  <c r="I520" i="14"/>
  <c r="D530" i="14"/>
  <c r="M513" i="14"/>
  <c r="I512" i="14"/>
  <c r="M493" i="14"/>
  <c r="I492" i="14"/>
  <c r="I473" i="14"/>
  <c r="L454" i="14"/>
  <c r="H453" i="14"/>
  <c r="D452" i="14"/>
  <c r="B2" i="14"/>
  <c r="D339" i="13"/>
  <c r="D345" i="13" s="1" a="1"/>
  <c r="D345" i="13" s="1"/>
  <c r="AM27" i="13" a="1"/>
  <c r="AM27" i="13" s="1"/>
  <c r="AH27" i="13" a="1"/>
  <c r="AH27" i="13" s="1"/>
  <c r="AD27" i="13" a="1"/>
  <c r="AD27" i="13" s="1"/>
  <c r="Z27" i="13" a="1"/>
  <c r="Z27" i="13" s="1"/>
  <c r="V27" i="13" a="1"/>
  <c r="V27" i="13" s="1"/>
  <c r="R27" i="13" a="1"/>
  <c r="R27" i="13" s="1"/>
  <c r="N27" i="13" a="1"/>
  <c r="N27" i="13" s="1"/>
  <c r="K27" i="13" a="1"/>
  <c r="K27" i="13" s="1"/>
  <c r="J27" i="13" a="1"/>
  <c r="J27" i="13" s="1"/>
  <c r="I27" i="13" a="1"/>
  <c r="I27" i="13" s="1"/>
  <c r="F27" i="13" a="1"/>
  <c r="F27" i="13" s="1"/>
  <c r="E27" i="13" a="1"/>
  <c r="E27" i="13" s="1"/>
  <c r="D27" i="13" a="1"/>
  <c r="D27" i="13" s="1"/>
  <c r="D233" i="13"/>
  <c r="D238" i="13" s="1" a="1"/>
  <c r="D238" i="13" s="1"/>
  <c r="D128" i="13"/>
  <c r="D133" i="13" s="1" a="1"/>
  <c r="D133" i="13" s="1"/>
  <c r="D543" i="14" l="1"/>
  <c r="J543" i="14"/>
  <c r="I517" i="14"/>
  <c r="D518" i="14"/>
  <c r="M497" i="14"/>
  <c r="I497" i="14"/>
  <c r="M477" i="14"/>
  <c r="I477" i="14"/>
  <c r="I458" i="14"/>
  <c r="L404" i="14"/>
  <c r="H404" i="14"/>
  <c r="D404" i="14"/>
  <c r="L180" i="14"/>
  <c r="H180" i="14"/>
  <c r="D180" i="14"/>
  <c r="D148" i="14"/>
  <c r="D132" i="14"/>
  <c r="J109" i="14"/>
  <c r="D109" i="14"/>
  <c r="J87" i="14"/>
  <c r="D87" i="14"/>
  <c r="J74" i="14"/>
  <c r="E243" i="14"/>
  <c r="D74" i="14"/>
  <c r="J46" i="14"/>
  <c r="G46" i="14"/>
  <c r="D46" i="14"/>
  <c r="J21" i="14"/>
  <c r="G21" i="14"/>
  <c r="D21" i="14"/>
  <c r="H377" i="14"/>
  <c r="H371" i="14"/>
  <c r="H365" i="14"/>
  <c r="G345" i="14"/>
  <c r="I345" i="14" s="1" a="1"/>
  <c r="F345" i="14"/>
  <c r="E339" i="14"/>
  <c r="E331" i="14"/>
  <c r="E323" i="14"/>
  <c r="E315" i="14"/>
  <c r="E272" i="14"/>
  <c r="E265" i="14"/>
  <c r="E258" i="14"/>
  <c r="K243" i="14"/>
  <c r="E234" i="14"/>
  <c r="H359" i="14"/>
  <c r="E307" i="14"/>
  <c r="B656" i="15"/>
  <c r="B361" i="15"/>
  <c r="G27" i="13" a="1"/>
  <c r="G27" i="13" s="1"/>
  <c r="D536" i="13" a="1"/>
  <c r="D536" i="13" s="1"/>
  <c r="L27" i="13" a="1"/>
  <c r="L27" i="13" s="1"/>
  <c r="D497" i="13"/>
  <c r="D475" i="13"/>
  <c r="D479" i="13" s="1" a="1"/>
  <c r="D479" i="13" s="1"/>
  <c r="D462" i="13" a="1"/>
  <c r="D462" i="13" s="1"/>
  <c r="G463" i="13" a="1"/>
  <c r="G463" i="13" s="1"/>
  <c r="B22" i="13"/>
  <c r="I345" i="14" l="1"/>
  <c r="E501" i="13" a="1"/>
  <c r="E501" i="13" s="1"/>
  <c r="J501" i="13" a="1"/>
  <c r="J501" i="13" s="1"/>
  <c r="G479" i="13" a="1"/>
  <c r="G479" i="13" s="1"/>
  <c r="B124" i="13"/>
  <c r="B443" i="13" l="1"/>
  <c r="B634" i="1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<sst xmlns="http://schemas.openxmlformats.org/spreadsheetml/2006/main" count="1767" uniqueCount="986">
  <si>
    <t>End of Sheet</t>
  </si>
  <si>
    <t>Purpose:</t>
  </si>
  <si>
    <t>Lookup Tables</t>
  </si>
  <si>
    <t>_YesNo</t>
  </si>
  <si>
    <t>Development</t>
  </si>
  <si>
    <t>_OnOff</t>
  </si>
  <si>
    <t>Final Version</t>
  </si>
  <si>
    <t>UnPivot Function</t>
  </si>
  <si>
    <t>Data Table:</t>
  </si>
  <si>
    <t>Category.1</t>
  </si>
  <si>
    <t>Category.2</t>
  </si>
  <si>
    <t>Category.3</t>
  </si>
  <si>
    <t>Category.4</t>
  </si>
  <si>
    <t>Jan</t>
  </si>
  <si>
    <t>Feb</t>
  </si>
  <si>
    <t>Mar</t>
  </si>
  <si>
    <t>Apr</t>
  </si>
  <si>
    <t>May</t>
  </si>
  <si>
    <t>Jun</t>
  </si>
  <si>
    <t>Jul</t>
  </si>
  <si>
    <t>Aug</t>
  </si>
  <si>
    <t>Sep</t>
  </si>
  <si>
    <t>Oct</t>
  </si>
  <si>
    <t>Nov</t>
  </si>
  <si>
    <t>Dec</t>
  </si>
  <si>
    <t>P_1</t>
  </si>
  <si>
    <t>P_2</t>
  </si>
  <si>
    <t>P_3</t>
  </si>
  <si>
    <t>P_4</t>
  </si>
  <si>
    <t>P_5</t>
  </si>
  <si>
    <t>P_6</t>
  </si>
  <si>
    <t>P_7</t>
  </si>
  <si>
    <t>P_8</t>
  </si>
  <si>
    <t>P_9</t>
  </si>
  <si>
    <t>P_10</t>
  </si>
  <si>
    <t>P_11</t>
  </si>
  <si>
    <t>P_12</t>
  </si>
  <si>
    <t>AAA</t>
  </si>
  <si>
    <t>BBB</t>
  </si>
  <si>
    <t>CCC</t>
  </si>
  <si>
    <t>DDD</t>
  </si>
  <si>
    <t>EEE</t>
  </si>
  <si>
    <t>FFF</t>
  </si>
  <si>
    <t>GGG</t>
  </si>
  <si>
    <t>HHH</t>
  </si>
  <si>
    <t>LAMBDA v.3 (INDEX-XMATCH + value test</t>
  </si>
  <si>
    <t>LAMBDA v.4 (INDEX-XMATCH + value test</t>
  </si>
  <si>
    <t>LAMBDA v.5 (multikey cols + INDEX-XMATCH + value test</t>
  </si>
  <si>
    <t>LAMBDA v.6 (multikey cols + INDEX-XMATCH + value test</t>
  </si>
  <si>
    <t>TOCOL-IFNA</t>
  </si>
  <si>
    <t>TOCOL</t>
  </si>
  <si>
    <t>INDEX-MATCH</t>
  </si>
  <si>
    <t>TOCOL-IF-SEQ</t>
  </si>
  <si>
    <t>LAMBDA v.1 (simple data)</t>
  </si>
  <si>
    <t>LAMBDA v.2a (INDEX-XMATCH data)</t>
  </si>
  <si>
    <t>LAMBDA v.2b (INDEX-XMATCH + value test)</t>
  </si>
  <si>
    <t xml:space="preserve"> + optional filter)</t>
  </si>
  <si>
    <t xml:space="preserve"> + optional filter + input checks)</t>
  </si>
  <si>
    <t xml:space="preserve"> + optional filter + optional transpose + input checks)</t>
  </si>
  <si>
    <t>Key_Col</t>
  </si>
  <si>
    <t>Name_Col</t>
  </si>
  <si>
    <t>Value_Col</t>
  </si>
  <si>
    <t xml:space="preserve">Replace blanks:  </t>
  </si>
  <si>
    <t xml:space="preserve">Filter blanks:  </t>
  </si>
  <si>
    <t xml:space="preserve">Output Vertical:  </t>
  </si>
  <si>
    <t>Lambda function used to unpivot a table of data into a single data table for further analysis</t>
  </si>
  <si>
    <t>Allows for the creation of a so-called "flat-file" of tabular data, where each data point is a single row and the other data columns provide additional information</t>
  </si>
  <si>
    <t>In the function output array, there can be one or more Key columns along with a single Name column and single Values column</t>
  </si>
  <si>
    <t>Requires the flexibilty to replace blank values with a chosen value/string, as well filtering out blanks and/or errors</t>
  </si>
  <si>
    <t xml:space="preserve">By column:  </t>
  </si>
  <si>
    <t xml:space="preserve">Filter errors:  </t>
  </si>
  <si>
    <t>UnPivot()</t>
  </si>
  <si>
    <t>Description:</t>
  </si>
  <si>
    <t>Parameters:</t>
  </si>
  <si>
    <t>Errors:</t>
  </si>
  <si>
    <t>Function:</t>
  </si>
  <si>
    <t>Single Key Column</t>
  </si>
  <si>
    <t>Extended Functionality &amp; Testing</t>
  </si>
  <si>
    <t>Multiple Key columns -- Row Headers as Key columns, single Name column</t>
  </si>
  <si>
    <t>Multiple Key columns -- Row Headers or Column Headers as Key columns, others as Name columns</t>
  </si>
  <si>
    <t>LET(</t>
  </si>
  <si>
    <t>_rh, row_headers,</t>
  </si>
  <si>
    <t>_ch, column_headers,</t>
  </si>
  <si>
    <t>_dd, data,</t>
  </si>
  <si>
    <t>_inpChk, IFS(</t>
  </si>
  <si>
    <t>IFERROR( OR( ROWS(_rh) &lt; 1, COLUMNS(_rh) &lt; 1, ROWS(_ch) &lt; 1, COLUMNS(_ch) &lt; 1, ROWS(_dd) &lt; 1, COLUMNS(_dd) &lt; 1), 3), 3,</t>
  </si>
  <si>
    <t>IFERROR( OR( ROWS(_dd) &lt;&gt; ROWS(_rh), COLUMNS(_dd) &lt;&gt; COLUMNS(_ch)), 3), 2,</t>
  </si>
  <si>
    <t>TRUE, 1</t>
  </si>
  <si>
    <t>),</t>
  </si>
  <si>
    <t>_byCol, IF( ISOMITTED(by_column), 0, IF(by_column, 1, 0)),</t>
  </si>
  <si>
    <t>_fltrB, IF( ISOMITTED(filter_blanks), 0, IF(filter_blanks, 1, 0)),</t>
  </si>
  <si>
    <t>_fltrE, IF( ISOMITTED(filter_errors), 0, IF(filter_errors, 1, 0)),</t>
  </si>
  <si>
    <t>_vrt, IF( ISOMITTED(output_vertical), 1, IF(output_vertical, 1, 0)),</t>
  </si>
  <si>
    <t>_kCols, IF(_byCol, TRANSPOSE(_ch), _rh),</t>
  </si>
  <si>
    <t>_nCols, IF(_byCol, _rh, TRANSPOSE(_ch)),</t>
  </si>
  <si>
    <t>_rK, ROWS(_kCols),</t>
  </si>
  <si>
    <t>_cK, COLUMNS(_kCols),</t>
  </si>
  <si>
    <t>_rN, ROWS(_nCols),</t>
  </si>
  <si>
    <t>_cN, COLUMNS(_nCols),</t>
  </si>
  <si>
    <t>_values, LET(</t>
  </si>
  <si>
    <t>_dp, TOCOL(_dd, , _byCol),</t>
  </si>
  <si>
    <t>_rtn, LET(</t>
  </si>
  <si>
    <t>_dt, HSTACK(_keys, _names, _values),</t>
  </si>
  <si>
    <t>_dfE, IF(_fltrE, FILTER(_dfB, NOT(ISERROR( CHOOSECOLS(_dfB, -1)))), _dfB),</t>
  </si>
  <si>
    <t>IF(NOT(_vrt), TRANSPOSE(_dfE), _dfE)</t>
  </si>
  <si>
    <t>CHOOSE(_inpChk, _rtn, LAMBDA(0), #VALUE!)</t>
  </si>
  <si>
    <t>)</t>
  </si>
  <si>
    <t>= LAMBDA(</t>
  </si>
  <si>
    <t>row_headers,</t>
  </si>
  <si>
    <t>column_headers,</t>
  </si>
  <si>
    <t>data,</t>
  </si>
  <si>
    <t>[by_column],</t>
  </si>
  <si>
    <t>[filter_blanks],</t>
  </si>
  <si>
    <t>[filter_errors],</t>
  </si>
  <si>
    <t>[output_vertical],</t>
  </si>
  <si>
    <t>Minimised version:</t>
  </si>
  <si>
    <t>by_column</t>
  </si>
  <si>
    <t>filter_blanks</t>
  </si>
  <si>
    <t>filter_errors</t>
  </si>
  <si>
    <t>output_vertical</t>
  </si>
  <si>
    <t>row_headers</t>
  </si>
  <si>
    <t>column_headers</t>
  </si>
  <si>
    <t>data</t>
  </si>
  <si>
    <t>Occurs where the data array dimensions are not the equal to the corresponding dimenesions of the row and column header input arrays</t>
  </si>
  <si>
    <t>i.e. the row headers array and data array should have the same number of rows</t>
  </si>
  <si>
    <t>the column headers array and data array should have the same number of columns</t>
  </si>
  <si>
    <t>// Parameter definitions</t>
  </si>
  <si>
    <t>// Main function body/calculations</t>
  </si>
  <si>
    <t>// Dealing with default values for optional parameters</t>
  </si>
  <si>
    <t>// Input parameter checks</t>
  </si>
  <si>
    <t>// Construct the output array</t>
  </si>
  <si>
    <t>// Check if input checks have flagged -- if so return the appropriate error, otherwise return the calculated output array</t>
  </si>
  <si>
    <t>// Apply filtering to the constructed output array for blanks and/or errors</t>
  </si>
  <si>
    <t>// Assign the row header and column header input arrays to the key columns and name columns arrays depending on the by_column input</t>
  </si>
  <si>
    <t>// ensure that assigned key and name column arrays are vertically aligned</t>
  </si>
  <si>
    <t>// get the dimensions (rows, columns) of the assigned arrays</t>
  </si>
  <si>
    <t>Occurs when one or more of the inputs provided are invalid</t>
  </si>
  <si>
    <r>
      <t xml:space="preserve">The </t>
    </r>
    <r>
      <rPr>
        <sz val="10"/>
        <color theme="1" tint="0.249977111117893"/>
        <rFont val="Consolas"/>
        <family val="3"/>
      </rPr>
      <t>row_headers</t>
    </r>
    <r>
      <rPr>
        <sz val="10"/>
        <color rgb="FF002138"/>
        <rFont val="Calibri"/>
        <family val="2"/>
        <scheme val="minor"/>
      </rPr>
      <t xml:space="preserve"> input array should have the same number of rows as the </t>
    </r>
    <r>
      <rPr>
        <sz val="10"/>
        <color theme="1" tint="0.249977111117893"/>
        <rFont val="Consolas"/>
        <family val="3"/>
      </rPr>
      <t>data</t>
    </r>
    <r>
      <rPr>
        <sz val="10"/>
        <color rgb="FF002138"/>
        <rFont val="Calibri"/>
        <family val="2"/>
        <scheme val="minor"/>
      </rPr>
      <t xml:space="preserve"> input array; there can be one or more columns in the </t>
    </r>
    <r>
      <rPr>
        <sz val="10"/>
        <color theme="1" tint="0.249977111117893"/>
        <rFont val="Consolas"/>
        <family val="3"/>
      </rPr>
      <t>row_headers</t>
    </r>
    <r>
      <rPr>
        <sz val="10"/>
        <color rgb="FF002138"/>
        <rFont val="Calibri"/>
        <family val="2"/>
        <scheme val="minor"/>
      </rPr>
      <t xml:space="preserve"> input array</t>
    </r>
  </si>
  <si>
    <r>
      <t xml:space="preserve">The </t>
    </r>
    <r>
      <rPr>
        <sz val="10"/>
        <color theme="1" tint="0.249977111117893"/>
        <rFont val="Consolas"/>
        <family val="3"/>
      </rPr>
      <t>column_headers</t>
    </r>
    <r>
      <rPr>
        <sz val="10"/>
        <color rgb="FF002138"/>
        <rFont val="Calibri"/>
        <family val="2"/>
        <scheme val="minor"/>
      </rPr>
      <t xml:space="preserve"> input array should have the same number of columns as the </t>
    </r>
    <r>
      <rPr>
        <sz val="10"/>
        <color theme="1" tint="0.249977111117893"/>
        <rFont val="Consolas"/>
        <family val="3"/>
      </rPr>
      <t>data</t>
    </r>
    <r>
      <rPr>
        <sz val="10"/>
        <color rgb="FF002138"/>
        <rFont val="Calibri"/>
        <family val="2"/>
        <scheme val="minor"/>
      </rPr>
      <t xml:space="preserve"> input array; there can be one or more rows in the </t>
    </r>
    <r>
      <rPr>
        <sz val="10"/>
        <color theme="1" tint="0.249977111117893"/>
        <rFont val="Consolas"/>
        <family val="3"/>
      </rPr>
      <t>column_headers</t>
    </r>
    <r>
      <rPr>
        <sz val="10"/>
        <color rgb="FF002138"/>
        <rFont val="Calibri"/>
        <family val="2"/>
        <scheme val="minor"/>
      </rPr>
      <t xml:space="preserve"> input array</t>
    </r>
  </si>
  <si>
    <t>Note - This option does not consider any blank values within the Key column(s) or Name column(s)</t>
  </si>
  <si>
    <t>Note - This option does not consider any error values within the Key column(s) or Name column(s)</t>
  </si>
  <si>
    <r>
      <rPr>
        <b/>
        <sz val="10"/>
        <color rgb="FFFC6017"/>
        <rFont val="Calibri"/>
        <family val="2"/>
        <scheme val="minor"/>
      </rPr>
      <t>[optional]</t>
    </r>
    <r>
      <rPr>
        <sz val="10"/>
        <color rgb="FF002138"/>
        <rFont val="Calibri"/>
        <family val="2"/>
        <scheme val="minor"/>
      </rPr>
      <t xml:space="preserve">   A True/False input which determines whether to filter out any rows with error values within the data values column</t>
    </r>
  </si>
  <si>
    <t>= vertical orientation</t>
  </si>
  <si>
    <t>= horizontal orientation, running left-to-right across the worksheet</t>
  </si>
  <si>
    <r>
      <t xml:space="preserve">If blank data values have been replaced with the </t>
    </r>
    <r>
      <rPr>
        <sz val="10"/>
        <color theme="1" tint="0.249977111117893"/>
        <rFont val="Consolas"/>
        <family val="3"/>
      </rPr>
      <t>replace_blanks</t>
    </r>
    <r>
      <rPr>
        <sz val="10"/>
        <color rgb="FF002138"/>
        <rFont val="Calibri"/>
        <family val="2"/>
        <scheme val="minor"/>
      </rPr>
      <t xml:space="preserve"> inputs the </t>
    </r>
    <r>
      <rPr>
        <sz val="10"/>
        <color theme="1" tint="0.249977111117893"/>
        <rFont val="Consolas"/>
        <family val="3"/>
      </rPr>
      <t>filter_blanks</t>
    </r>
    <r>
      <rPr>
        <sz val="10"/>
        <color rgb="FF002138"/>
        <rFont val="Calibri"/>
        <family val="2"/>
        <scheme val="minor"/>
      </rPr>
      <t xml:space="preserve"> option will have not effect on the output</t>
    </r>
  </si>
  <si>
    <r>
      <t xml:space="preserve">Can be input as </t>
    </r>
    <r>
      <rPr>
        <sz val="10"/>
        <color rgb="FF0000FF"/>
        <rFont val="Consolas"/>
        <family val="3"/>
      </rPr>
      <t>TRUE</t>
    </r>
    <r>
      <rPr>
        <sz val="10"/>
        <color rgb="FF002138"/>
        <rFont val="Calibri"/>
        <family val="2"/>
        <scheme val="minor"/>
      </rPr>
      <t>/</t>
    </r>
    <r>
      <rPr>
        <sz val="10"/>
        <color rgb="FF0000FF"/>
        <rFont val="Consolas"/>
        <family val="3"/>
      </rPr>
      <t>FALSE</t>
    </r>
    <r>
      <rPr>
        <sz val="10"/>
        <color rgb="FF002138"/>
        <rFont val="Calibri"/>
        <family val="2"/>
        <scheme val="minor"/>
      </rPr>
      <t xml:space="preserve"> (Boolean logical value) or </t>
    </r>
    <r>
      <rPr>
        <sz val="10"/>
        <color rgb="FF0000FF"/>
        <rFont val="Consolas"/>
        <family val="3"/>
      </rPr>
      <t>1</t>
    </r>
    <r>
      <rPr>
        <sz val="10"/>
        <color rgb="FF002138"/>
        <rFont val="Calibri"/>
        <family val="2"/>
        <scheme val="minor"/>
      </rPr>
      <t>/</t>
    </r>
    <r>
      <rPr>
        <sz val="10"/>
        <color rgb="FF0000FF"/>
        <rFont val="Consolas"/>
        <family val="3"/>
      </rPr>
      <t>0</t>
    </r>
    <r>
      <rPr>
        <sz val="10"/>
        <color rgb="FF002138"/>
        <rFont val="Calibri"/>
        <family val="2"/>
        <scheme val="minor"/>
      </rPr>
      <t xml:space="preserve"> (number)</t>
    </r>
  </si>
  <si>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</si>
  <si>
    <t>If the input provided is a number or text string, then this value is used to replace any blank data points</t>
  </si>
  <si>
    <t>If the input provided is a logical/Boolean value:</t>
  </si>
  <si>
    <t>= blank data points will not be replaced</t>
  </si>
  <si>
    <r>
      <t>TRUE</t>
    </r>
    <r>
      <rPr>
        <sz val="10"/>
        <color theme="1"/>
        <rFont val="Calibri"/>
        <family val="2"/>
        <scheme val="minor"/>
      </rPr>
      <t xml:space="preserve"> /</t>
    </r>
    <r>
      <rPr>
        <sz val="10"/>
        <color rgb="FF0000FF"/>
        <rFont val="Consolas"/>
        <family val="3"/>
      </rPr>
      <t xml:space="preserve"> 1 </t>
    </r>
  </si>
  <si>
    <r>
      <t>FALSE</t>
    </r>
    <r>
      <rPr>
        <sz val="10"/>
        <color theme="1"/>
        <rFont val="Calibri"/>
        <family val="2"/>
        <scheme val="minor"/>
      </rPr>
      <t xml:space="preserve"> / </t>
    </r>
    <r>
      <rPr>
        <sz val="10"/>
        <color rgb="FF0000FF"/>
        <rFont val="Consolas"/>
        <family val="3"/>
      </rPr>
      <t xml:space="preserve">0 </t>
    </r>
  </si>
  <si>
    <r>
      <t xml:space="preserve">= blank data points will be replaced with a </t>
    </r>
    <r>
      <rPr>
        <sz val="10"/>
        <color rgb="FFC00000"/>
        <rFont val="Consolas"/>
        <family val="3"/>
      </rPr>
      <t>#N/A</t>
    </r>
    <r>
      <rPr>
        <sz val="10"/>
        <color rgb="FF002138"/>
        <rFont val="Calibri"/>
        <family val="2"/>
        <scheme val="minor"/>
      </rPr>
      <t xml:space="preserve"> error value</t>
    </r>
  </si>
  <si>
    <r>
      <t xml:space="preserve">If not supplied, will </t>
    </r>
    <r>
      <rPr>
        <sz val="10"/>
        <color rgb="FF0000FF"/>
        <rFont val="Calibri"/>
        <family val="2"/>
        <scheme val="minor"/>
      </rPr>
      <t>default</t>
    </r>
    <r>
      <rPr>
        <sz val="10"/>
        <color rgb="FF002138"/>
        <rFont val="Calibri"/>
        <family val="2"/>
        <scheme val="minor"/>
      </rPr>
      <t xml:space="preserve"> to an effective blank string value ( </t>
    </r>
    <r>
      <rPr>
        <sz val="10"/>
        <color rgb="FF0000FF"/>
        <rFont val="Consolas"/>
        <family val="3"/>
      </rPr>
      <t>""</t>
    </r>
    <r>
      <rPr>
        <sz val="10"/>
        <color rgb="FF002138"/>
        <rFont val="Calibri"/>
        <family val="2"/>
        <scheme val="minor"/>
      </rPr>
      <t xml:space="preserve"> )</t>
    </r>
  </si>
  <si>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r>
      <rPr>
        <sz val="10"/>
        <color rgb="FF002138"/>
        <rFont val="Calibri"/>
        <family val="2"/>
        <scheme val="minor"/>
      </rPr>
      <t xml:space="preserve"> (therefore reading the </t>
    </r>
    <r>
      <rPr>
        <sz val="10"/>
        <color theme="1" tint="0.249977111117893"/>
        <rFont val="Consolas"/>
        <family val="3"/>
      </rPr>
      <t>data</t>
    </r>
    <r>
      <rPr>
        <sz val="10"/>
        <color rgb="FF002138"/>
        <rFont val="Calibri"/>
        <family val="2"/>
        <scheme val="minor"/>
      </rPr>
      <t xml:space="preserve"> array by row)</t>
    </r>
  </si>
  <si>
    <r>
      <t xml:space="preserve">the </t>
    </r>
    <r>
      <rPr>
        <sz val="10"/>
        <color theme="1" tint="0.249977111117893"/>
        <rFont val="Consolas"/>
        <family val="3"/>
      </rPr>
      <t>data</t>
    </r>
    <r>
      <rPr>
        <sz val="10"/>
        <color rgb="FF002138"/>
        <rFont val="Calibri"/>
        <family val="2"/>
        <scheme val="minor"/>
      </rPr>
      <t xml:space="preserve"> array is read by going down each column (top-to-bottom), using the </t>
    </r>
    <r>
      <rPr>
        <sz val="10"/>
        <color theme="1" tint="0.249977111117893"/>
        <rFont val="Consolas"/>
        <family val="3"/>
      </rPr>
      <t>column_headers</t>
    </r>
    <r>
      <rPr>
        <sz val="10"/>
        <color rgb="FF002138"/>
        <rFont val="Calibri"/>
        <family val="2"/>
        <scheme val="minor"/>
      </rPr>
      <t xml:space="preserve"> as the Key column(s) and the </t>
    </r>
    <r>
      <rPr>
        <sz val="10"/>
        <color theme="1" tint="0.249977111117893"/>
        <rFont val="Consolas"/>
        <family val="3"/>
      </rPr>
      <t>row_headers</t>
    </r>
    <r>
      <rPr>
        <sz val="10"/>
        <color rgb="FF002138"/>
        <rFont val="Calibri"/>
        <family val="2"/>
        <scheme val="minor"/>
      </rPr>
      <t xml:space="preserve"> as the Name column(s)</t>
    </r>
  </si>
  <si>
    <r>
      <t xml:space="preserve">If </t>
    </r>
    <r>
      <rPr>
        <sz val="10"/>
        <color rgb="FF0000FF"/>
        <rFont val="Consolas"/>
        <family val="3"/>
      </rPr>
      <t>TRUE</t>
    </r>
    <r>
      <rPr>
        <sz val="10"/>
        <color rgb="FF002138"/>
        <rFont val="Calibri"/>
        <family val="2"/>
        <scheme val="minor"/>
      </rPr>
      <t xml:space="preserve">:  </t>
    </r>
  </si>
  <si>
    <r>
      <t xml:space="preserve">If </t>
    </r>
    <r>
      <rPr>
        <sz val="10"/>
        <color rgb="FF0000FF"/>
        <rFont val="Consolas"/>
        <family val="3"/>
      </rPr>
      <t>FALSE</t>
    </r>
    <r>
      <rPr>
        <sz val="10"/>
        <color rgb="FF002138"/>
        <rFont val="Calibri"/>
        <family val="2"/>
        <scheme val="minor"/>
      </rPr>
      <t xml:space="preserve">:  </t>
    </r>
  </si>
  <si>
    <t>_keys, LET(</t>
  </si>
  <si>
    <t>_names, LET(</t>
  </si>
  <si>
    <t>This function is designed to unpivot a table of data into a single data table for further/easier analysis</t>
  </si>
  <si>
    <t>The output of the function is in a tabular data format with each data point in the source data table represented as a single row -- a "flat-file" format</t>
  </si>
  <si>
    <t>The row titles/headers and column headers associated with the table of source data are used to add additional information to each data row in the output row, such as Key columns and Name columns</t>
  </si>
  <si>
    <t>It is possible for the source data to be read in a by-row direction (i.e. across each row from left-to-right) or a by-column direction (i.e. down each column from top-to-bottom)</t>
  </si>
  <si>
    <r>
      <t xml:space="preserve">the </t>
    </r>
    <r>
      <rPr>
        <sz val="10"/>
        <color theme="1" tint="0.249977111117893"/>
        <rFont val="Consolas"/>
        <family val="3"/>
      </rPr>
      <t>data</t>
    </r>
    <r>
      <rPr>
        <sz val="10"/>
        <color rgb="FF002138"/>
        <rFont val="Calibri"/>
        <family val="2"/>
        <scheme val="minor"/>
      </rPr>
      <t xml:space="preserve"> array is read by going across each row (left-to-right), using the </t>
    </r>
    <r>
      <rPr>
        <sz val="10"/>
        <color theme="1" tint="0.249977111117893"/>
        <rFont val="Consolas"/>
        <family val="3"/>
      </rPr>
      <t>row_headers</t>
    </r>
    <r>
      <rPr>
        <sz val="10"/>
        <color rgb="FF002138"/>
        <rFont val="Calibri"/>
        <family val="2"/>
        <scheme val="minor"/>
      </rPr>
      <t xml:space="preserve"> as the Key column(s) and the </t>
    </r>
    <r>
      <rPr>
        <sz val="10"/>
        <color theme="1" tint="0.249977111117893"/>
        <rFont val="Consolas"/>
        <family val="3"/>
      </rPr>
      <t>column_headers</t>
    </r>
    <r>
      <rPr>
        <sz val="10"/>
        <color rgb="FF002138"/>
        <rFont val="Calibri"/>
        <family val="2"/>
        <scheme val="minor"/>
      </rPr>
      <t xml:space="preserve"> as the Name column(s)</t>
    </r>
  </si>
  <si>
    <t>_vl, CHOOSECOLS(_dt, -1),</t>
  </si>
  <si>
    <t>_dfB, IF(_fltrB, FILTER(_dt, IF( ISERROR(_vl), TRUE, IFNA(_vl, "#") &lt;&gt; "")), _dt),</t>
  </si>
  <si>
    <t>Demonstrating Function Usage</t>
  </si>
  <si>
    <t xml:space="preserve">Name:  </t>
  </si>
  <si>
    <t xml:space="preserve">Description:  </t>
  </si>
  <si>
    <t>RXL_UnPivot</t>
  </si>
  <si>
    <t>Unpivot ("flatten") a 2D source array into a vertical data table; each source data point represented as an individual row</t>
  </si>
  <si>
    <t>The main data points are held within a Values column</t>
  </si>
  <si>
    <t>The row titles/headers and column headers from the source data table are used to add details as Key and Name columns</t>
  </si>
  <si>
    <t>Test data set:</t>
  </si>
  <si>
    <t>Q1</t>
  </si>
  <si>
    <t>Q2</t>
  </si>
  <si>
    <t>Q3</t>
  </si>
  <si>
    <t>Q4</t>
  </si>
  <si>
    <t>Product 1</t>
  </si>
  <si>
    <t>Cat.A</t>
  </si>
  <si>
    <t>Product 2</t>
  </si>
  <si>
    <t>Product 3</t>
  </si>
  <si>
    <t>Cat.B</t>
  </si>
  <si>
    <t>Product 4</t>
  </si>
  <si>
    <t>Demonstrating main parameters</t>
  </si>
  <si>
    <t>Demonstrating filtering functionality</t>
  </si>
  <si>
    <t>Demonstrating vertical and horiztonal outputs (+ filtering blanks and errors)</t>
  </si>
  <si>
    <t>Simple 1D row and column title arrays</t>
  </si>
  <si>
    <t>Reading data array by column</t>
  </si>
  <si>
    <t>2D row and column title arrays (array read by row)</t>
  </si>
  <si>
    <t>Key</t>
  </si>
  <si>
    <t>Name</t>
  </si>
  <si>
    <t>Value</t>
  </si>
  <si>
    <t>Data</t>
  </si>
  <si>
    <t>Cat.1</t>
  </si>
  <si>
    <t>Cat.2</t>
  </si>
  <si>
    <t>Cat.3</t>
  </si>
  <si>
    <t>Alpha</t>
  </si>
  <si>
    <t>Bravo</t>
  </si>
  <si>
    <t>Charlie</t>
  </si>
  <si>
    <t>Delta</t>
  </si>
  <si>
    <t>Echo</t>
  </si>
  <si>
    <t>Simple functionality -- no filters / replacements applied</t>
  </si>
  <si>
    <t>Replacing blanks with 0 (zero)</t>
  </si>
  <si>
    <t>Replacing blanks with text ( "[null]" )</t>
  </si>
  <si>
    <t>Filtering-out blanks</t>
  </si>
  <si>
    <t>Filtering-out errors</t>
  </si>
  <si>
    <t>Default (vertical) output</t>
  </si>
  <si>
    <t>Horizontal output</t>
  </si>
  <si>
    <t>This will occur after the row and column header columns for the final output data table have been created</t>
  </si>
  <si>
    <t>for the column headers this column(s) will have read the input data from left-to-right</t>
  </si>
  <si>
    <t>for the row headers this column(s) will have read the input data from top-to-bottom</t>
  </si>
  <si>
    <t>Idea is to allow user to choose to fill blank cells with either the value from above/left, the value from below/right, or a passed specific value/string/etc.</t>
  </si>
  <si>
    <t>Possible user inputs for these new optional parameters:</t>
  </si>
  <si>
    <t>+1</t>
  </si>
  <si>
    <t>-1</t>
  </si>
  <si>
    <t>= fill using value in cell above (for row headers) or to the left (for column headers)</t>
  </si>
  <si>
    <t>= fill using value in cell below (for row headers) or to the right (for column headers)</t>
  </si>
  <si>
    <t>[text]</t>
  </si>
  <si>
    <t>= no replacement will be made, instead the blank string character ("") is used</t>
  </si>
  <si>
    <t>= any other input for this parameter, that isn’t a number or True/False, will be used to replace the blank cell values</t>
  </si>
  <si>
    <t>Determining action to take based on user parameter input</t>
  </si>
  <si>
    <t>Input</t>
  </si>
  <si>
    <t xml:space="preserve">User input:  </t>
  </si>
  <si>
    <t>Output</t>
  </si>
  <si>
    <t>Test!</t>
  </si>
  <si>
    <t>Direction</t>
  </si>
  <si>
    <t xml:space="preserve">Replacement string </t>
  </si>
  <si>
    <t>Testing different filling of blanks options - single column</t>
  </si>
  <si>
    <t>Testing different filling of blanks options - multiple columns</t>
  </si>
  <si>
    <t>Note:</t>
  </si>
  <si>
    <t>There are a couple of options for performing the filling procedure</t>
  </si>
  <si>
    <t>As I will have already constructed the row/column header data for the output using a MAKEARRAY() function, the most efficient option for filling with</t>
  </si>
  <si>
    <t>blanks in this data with the previous value (i.e. value above/left) seemed to be using the SCAN() function rather than an index-based approach</t>
  </si>
  <si>
    <t>This also means that an alternative replacement value/string can easily be entered in this formula logic</t>
  </si>
  <si>
    <t>In order to do the same thing in reverse was most easily achieved by reversing the constructed data column before the SCAN() and then re-verting back</t>
  </si>
  <si>
    <t>to the correct orientation after making the required blank replacements</t>
  </si>
  <si>
    <t>Cat.Z</t>
  </si>
  <si>
    <t>Cat.Y</t>
  </si>
  <si>
    <t>Cat.X</t>
  </si>
  <si>
    <t xml:space="preserve">The Above approach works well for a single constructed column being passed to the SCAN() function, </t>
  </si>
  <si>
    <t xml:space="preserve">however, when I tried to use the BYCOL() function to then perform this SCAN procedure on each of the </t>
  </si>
  <si>
    <t xml:space="preserve">Rather than reverting to using an index-based approach due to the complications of dealing with start </t>
  </si>
  <si>
    <t xml:space="preserve">and end of each column values I found that placing the SCAN() logic inside a REDUCE() function, taking </t>
  </si>
  <si>
    <t xml:space="preserve">one constructed column at a time with CHOOSECOLS() and then using HSTACK within the REDUCE() to </t>
  </si>
  <si>
    <t>reconstruct the full, blank-filled output</t>
  </si>
  <si>
    <t xml:space="preserve">constructed columns in turn this results in a #CALC! error as the BYCOL() must return a single value </t>
  </si>
  <si>
    <t>not an array</t>
  </si>
  <si>
    <t>Updated Functionality &amp; Testing</t>
  </si>
  <si>
    <t>Combining into full version + Testing</t>
  </si>
  <si>
    <t xml:space="preserve">Replace data blanks:  </t>
  </si>
  <si>
    <t xml:space="preserve">Filter data blanks:  </t>
  </si>
  <si>
    <t xml:space="preserve">Filter data errors:  </t>
  </si>
  <si>
    <t xml:space="preserve">Fill row blanks:  </t>
  </si>
  <si>
    <t xml:space="preserve">Fill column blanks:  </t>
  </si>
  <si>
    <t>replace_data_blanks</t>
  </si>
  <si>
    <t>An array containing the main data points from the table to unpivot or "flat-file"</t>
  </si>
  <si>
    <t>[required]</t>
  </si>
  <si>
    <t>An array of values which represent the row headers/titles for the main data input array</t>
  </si>
  <si>
    <t>An array of values which represent the column headers/titles for the main data input array</t>
  </si>
  <si>
    <t>[optional]</t>
  </si>
  <si>
    <t>A True/False input which determines whether the main data input array should be read by column (TRUE), or by row (FALSE)</t>
  </si>
  <si>
    <t>A value which can be used to replace any blank data points in the Value column, as per the main data input array</t>
  </si>
  <si>
    <t>A True/False input which determines whether to filter out any rows with blank data points within the Values column</t>
  </si>
  <si>
    <t>A True/False input which determines whether to filter out any rows with error values within the data values column</t>
  </si>
  <si>
    <t>A True/False input which determines whether to provide the final output data array in vertical orientation or horizontal orientation</t>
  </si>
  <si>
    <t>fill_row_blanks</t>
  </si>
  <si>
    <t>fill_column_blanks</t>
  </si>
  <si>
    <t>[fill_column_blanks],</t>
  </si>
  <si>
    <t>[fill_row_blanks],</t>
  </si>
  <si>
    <t>[replace_data_blanks],</t>
  </si>
  <si>
    <t>_repD, IF( ISOMITTED(replace_data_blanks), "",</t>
  </si>
  <si>
    <t>IF( ISLOGICAL(replace_data_blanks),</t>
  </si>
  <si>
    <t>IF(replace_data_blanks, NA(), ""),</t>
  </si>
  <si>
    <t>replace_data_blanks)</t>
  </si>
  <si>
    <t>_rowB, IF( ISOMITTED(fill_row_blanks), 0, fill_row_blanks),</t>
  </si>
  <si>
    <t>_colB, IF( ISOMITTED(fill_column_blanks), 0, fill_column_blanks),</t>
  </si>
  <si>
    <t>_repR, IF( OR(ISNUMBER(_rowB), ISLOGICAL(_rowB)), "", _rowB),</t>
  </si>
  <si>
    <t>_repC, IF( OR(ISNUMBER(_colB), ISLOGICAL(_colB)), "", _colB),</t>
  </si>
  <si>
    <t>_dirR, IF( OR(ISNUMBER(_rowB), ISLOGICAL(_rowB)), INT(_rowB), 0),</t>
  </si>
  <si>
    <t>_dirC, IF( OR(ISNUMBER(_colB), ISLOGICAL(_colB)), INT(_colB), 0),</t>
  </si>
  <si>
    <t>_kRep, IF(_byCol, _repC, _repR),</t>
  </si>
  <si>
    <t>_kDir, IF(_byCol, _dirC, _dirR),</t>
  </si>
  <si>
    <t>_kArr, IF(_kDir = -1, INDEX(_kCols, SEQUENCE(_rK, 1, _rK, -1), SEQUENCE(1, _cK)), _kCols),</t>
  </si>
  <si>
    <t>_kFil, DROP( REDUCE(0, SEQUENCE(_cK), LAMBDA(_arr,_col,</t>
  </si>
  <si>
    <t>HSTACK(_arr,</t>
  </si>
  <si>
    <t>SCAN("", CHOOSECOLS(_kArr, _col),</t>
  </si>
  <si>
    <t>LAMBDA(_acc,_val, IF(ISBLANK(_val), IF(_kDir = 0, _kRep, _acc), _val))</t>
  </si>
  <si>
    <t>))),</t>
  </si>
  <si>
    <t>, 1),</t>
  </si>
  <si>
    <t>_out, IF(_kDir = -1, INDEX(_kFil, SEQUENCE(_rK, 1, _rK, -1), SEQUENCE(1, _cK)), _kFil),</t>
  </si>
  <si>
    <t>MAKEARRAY(_rK * _rN, _cK, LAMBDA(_row,_col, INDEX(_out, ROUNDUP(_row / _rN, 0), _col)))</t>
  </si>
  <si>
    <t>_nRep, IF(_byCol, _repR, _repC),</t>
  </si>
  <si>
    <t>_nDir, IF(_byCol, _dirR, _dirC),</t>
  </si>
  <si>
    <t>_nArr, IF(_nDir = -1, INDEX(_nCols, SEQUENCE(_rN, 1, _rN, -1), SEQUENCE(1, _cN)), _nCols),</t>
  </si>
  <si>
    <t>_nFil, DROP( REDUCE(0, SEQUENCE(_cN), LAMBDA(_arr,_col,</t>
  </si>
  <si>
    <t>SCAN("", CHOOSECOLS(_nArr, _col),</t>
  </si>
  <si>
    <t>LAMBDA(_acc,_val, IF(ISBLANK(_val), IF(_nDir = 0, _nRep, _acc), _val))</t>
  </si>
  <si>
    <t>_out, IF(_nDir = -1, INDEX(_nFil, SEQUENCE(_rN, 1, _rN, -1), SEQUENCE(1, _cN)), _nFil),</t>
  </si>
  <si>
    <t>MAKEARRAY(_rK * _rN, _cN, LAMBDA(_row,_col, INDEX(_out, MOD(_row - 1, _rN) + 1, _col)))</t>
  </si>
  <si>
    <t>IF( ISBLANK(_dp), _repD, _dp)</t>
  </si>
  <si>
    <t>The blank cells can be filled with the values from the cells above or below the blank cell, or with a specified value.</t>
  </si>
  <si>
    <t>The blank cells can be filled with the values from the cells to the left or right of the blank cell, or with a specified value.</t>
  </si>
  <si>
    <t>= fills the blank data point with the cell value from the row above</t>
  </si>
  <si>
    <t>= fills the blank data point with the cell value from the row below</t>
  </si>
  <si>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r>
      <rPr>
        <sz val="10"/>
        <color rgb="FF002138"/>
        <rFont val="Calibri"/>
        <family val="2"/>
        <scheme val="minor"/>
      </rPr>
      <t>/</t>
    </r>
    <r>
      <rPr>
        <sz val="10"/>
        <color rgb="FF0000FF"/>
        <rFont val="Consolas"/>
        <family val="3"/>
      </rPr>
      <t>0</t>
    </r>
  </si>
  <si>
    <r>
      <t xml:space="preserve">= does not fill the blank values from the input array, instead they are left as an empty string ( </t>
    </r>
    <r>
      <rPr>
        <sz val="10"/>
        <color rgb="FF0000FF"/>
        <rFont val="Consolas"/>
        <family val="3"/>
      </rPr>
      <t>""</t>
    </r>
    <r>
      <rPr>
        <sz val="10"/>
        <color rgb="FF002138"/>
        <rFont val="Calibri"/>
        <family val="2"/>
        <scheme val="minor"/>
      </rPr>
      <t xml:space="preserve"> ) in the output</t>
    </r>
  </si>
  <si>
    <t>= fills the blank data points with the cell value from the row above</t>
  </si>
  <si>
    <r>
      <t xml:space="preserve">= If any value other than a number or </t>
    </r>
    <r>
      <rPr>
        <sz val="10"/>
        <color rgb="FF0000FF"/>
        <rFont val="Consolas"/>
        <family val="3"/>
      </rPr>
      <t>TRUE</t>
    </r>
    <r>
      <rPr>
        <sz val="10"/>
        <color rgb="FF002138"/>
        <rFont val="Calibri"/>
        <family val="2"/>
        <scheme val="minor"/>
      </rPr>
      <t>/</t>
    </r>
    <r>
      <rPr>
        <sz val="10"/>
        <color rgb="FF0000FF"/>
        <rFont val="Consolas"/>
        <family val="3"/>
      </rPr>
      <t>FALSE</t>
    </r>
    <r>
      <rPr>
        <sz val="10"/>
        <color rgb="FF002138"/>
        <rFont val="Calibri"/>
        <family val="2"/>
        <scheme val="minor"/>
      </rPr>
      <t xml:space="preserve"> is provided this is used to fill all blank values</t>
    </r>
  </si>
  <si>
    <t>= fills the blank data point with the cell value from the cell to the Left</t>
  </si>
  <si>
    <t>= fills the blank data point with the cell value from the cell to the Right</t>
  </si>
  <si>
    <t>// Construct the keys (primary) and names (secondary) columns for the output array</t>
  </si>
  <si>
    <t>// Construct the values (data values) column for the output array</t>
  </si>
  <si>
    <t xml:space="preserve">// Note - filtering is only based on the Values (data values) column, </t>
  </si>
  <si>
    <t>//        blanks or error values in the Keys and Names columns will not be filtered</t>
  </si>
  <si>
    <t>// Transpose the output array if needed</t>
  </si>
  <si>
    <t>// + The input array is reversed if needed (depending on the direction chosen), and then</t>
  </si>
  <si>
    <t>// + The updated input array is returned to it's original direction if needed before being</t>
  </si>
  <si>
    <t>//   a combination of REDUCE(), HSTACK() and SCAN() are used to fill any blanks with an</t>
  </si>
  <si>
    <t>//   an appropriate replacement value, one column at a time</t>
  </si>
  <si>
    <t>//   used in the MAKEARRAY() function to construct the final Keys/Names column.</t>
  </si>
  <si>
    <t>// Determine the correct fill direction and if a replacement is string is needed</t>
  </si>
  <si>
    <t>// for both the row_headers and column_headers input arrays</t>
  </si>
  <si>
    <t>=LAMBDA(data,row_headers,column_headers,[by_column],[replace_data_blanks],[filter_blanks],[filter_errors],[fill_row_blanks],[fill_column_blanks],[output_vertical],LET(_dd,data,_rh,row_headers,_ch,column_headers,_byCol,IF(ISOMITTED(by_column),0,IF(by_column,1,0)),_repD,IF(ISOMITTED(replace_data_blanks),"",IF(ISLOGICAL(replace_data_blanks),IF(replace_data_blanks,NA(),""),replace_data_blanks)),_fltrB,IF(ISOMITTED(filter_blanks),0,IF(filter_blanks,1,0)),_fltrE,IF(ISOMITTED(filter_errors),0,IF(filter_errors,1,0)),_rowB,IF(ISOMITTED(fill_row_blanks),0,fill_row_blanks),_colB,IF(ISOMITTED(fill_column_blanks),0,fill_column_blanks),_vrt,IF(ISOMITTED(output_vertical),1,IF(output_vertical,1,0)),_repR,IF(OR(ISNUMBER(_rowB),ISLOGICAL(_rowB)),"",_rowB),_repC,IF(OR(ISNUMBER(_colB),ISLOGICAL(_colB)),"",_colB),_dirR,IF(OR(ISNUMBER(_rowB),ISLOGICAL(_rowB)),INT(_rowB),0),_dirC,IF(OR(ISNUMBER(_colB),ISLOGICAL(_colB)),INT(_colB),0),_inpChk,IFS(IFERROR(OR(ROWS(_rh)&lt;1,COLUMNS(_rh)&lt;1,ROWS(_ch)&lt;1,COLUMNS(_ch)&lt;1,ROWS(_dd)&lt;1,COLUMNS(_dd)&lt;1),3),3,IFERROR(OR(ROWS(_dd)&lt;&gt;ROWS(_rh),COLUMNS(_dd)&lt;&gt;COLUMNS(_ch)),3),2,TRUE,1),_kCols,IF(_byCol,TRANSPOSE(_ch),_rh),_nCols,IF(_byCol,_rh,TRANSPOSE(_ch)),_rK,ROWS(_kCols),_cK,COLUMNS(_kCols),_rN,ROWS(_nCols),_cN,COLUMNS(_nCols),_keys,LET(_kRep,IF(_byCol,_repC,_repR),_kDir,IF(_byCol,_dirC,_dirR),_kArr,IF(_kDir=-1,INDEX(_kCols,SEQUENCE(_rK,1,_rK,-1),SEQUENCE(1,_cK)),_kCols),_kFil,DROP(REDUCE(0,SEQUENCE(_cK),LAMBDA(_arr,_col,HSTACK(_arr,SCAN("",CHOOSECOLS(_kArr,_col),LAMBDA(_acc,_val,IF(ISBLANK(_val),IF(_kDir=0,_kRep,_acc),_val)))))),,1),_out,IF(_kDir=-1,INDEX(_kFil,SEQUENCE(_rK,1,_rK,-1),SEQUENCE(1,_cK)),_kFil),MAKEARRAY(_rK*_rN,_cK,LAMBDA(_row,_col,INDEX(_out,ROUNDUP(_row/_rN,0),_col)))),_names,LET(_nRep,IF(_byCol,_repR,_repC),_nDir,IF(_byCol,_dirR,_dirC),_nArr,IF(_nDir=-1,INDEX(_nCols,SEQUENCE(_rN,1,_rN,-1),SEQUENCE(1,_cN)),_nCols),_nFil,DROP(REDUCE(0,SEQUENCE(_cN),LAMBDA(_arr,_col,HSTACK(_arr,SCAN("",CHOOSECOLS(_nArr,_col),LAMBDA(_acc,_val,IF(ISBLANK(_val),IF(_nDir=0,_nRep,_acc),_val)))))),,1),_out,IF(_nDir=-1,INDEX(_nFil,SEQUENCE(_rN,1,_rN,-1),SEQUENCE(1,_cN)),_nFil),MAKEARRAY(_rK*_rN,_cN,LAMBDA(_row,_col,INDEX(_out,MOD(_row-1,_rN)+1,_col)))),_values,LET(_dp,TOCOL(_dd,,_byCol),IF(ISBLANK(_dp),_repD,_dp)),_rtn,LET(_dt,HSTACK(_keys,_names,_values),_vl,CHOOSECOLS(_dt,-1),_dfB,IF(_fltrB,FILTER(_dt,IF(ISERROR(_vl),TRUE,IFNA(_vl,"#")&lt;&gt;"")),_dt),_dfE,IF(_fltrE,FILTER(_dfB,NOT(ISERROR(CHOOSECOLS(_dfB,-1)))),_dfB),IF(NOT(_vrt),TRANSPOSE(_dfE),_dfE)),CHOOSE(_inpChk,_rtn,LAMBDA(0),#VALUE!)))</t>
  </si>
  <si>
    <r>
      <t xml:space="preserve">Determines whether any blank data points in the </t>
    </r>
    <r>
      <rPr>
        <sz val="10"/>
        <color rgb="FF0065A8"/>
        <rFont val="Consolas"/>
        <family val="3"/>
      </rPr>
      <t>row_headers</t>
    </r>
    <r>
      <rPr>
        <sz val="10"/>
        <color rgb="FF002138"/>
        <rFont val="Calibri"/>
        <family val="2"/>
        <scheme val="minor"/>
      </rPr>
      <t xml:space="preserve"> input array should be filled and what value should be used.</t>
    </r>
  </si>
  <si>
    <r>
      <t xml:space="preserve">Determines whether any blank data points in the </t>
    </r>
    <r>
      <rPr>
        <sz val="10"/>
        <color rgb="FF0065A8"/>
        <rFont val="Consolas"/>
        <family val="3"/>
      </rPr>
      <t>column_headers</t>
    </r>
    <r>
      <rPr>
        <sz val="10"/>
        <color rgb="FF002138"/>
        <rFont val="Calibri"/>
        <family val="2"/>
        <scheme val="minor"/>
      </rPr>
      <t xml:space="preserve"> input array should be filled and what value should be used.</t>
    </r>
  </si>
  <si>
    <t xml:space="preserve">Gist URL:  </t>
  </si>
  <si>
    <t>CrossJoin Function  (Cartesion Join Function)</t>
  </si>
  <si>
    <t>Ability to take two tables and join every row of one table to every row of another table</t>
  </si>
  <si>
    <t>For each row of the 1st table join each row of the 2nd table</t>
  </si>
  <si>
    <t>Need to be able to provide 1D arrays in either orientation and still join correctly</t>
  </si>
  <si>
    <t xml:space="preserve">If providing a 2d array then determine whether to use only specified columns (relative) as </t>
  </si>
  <si>
    <t>Data:</t>
  </si>
  <si>
    <t>List 1</t>
  </si>
  <si>
    <t>List 2</t>
  </si>
  <si>
    <t>List 3</t>
  </si>
  <si>
    <t>List 4</t>
  </si>
  <si>
    <t>One</t>
  </si>
  <si>
    <t>Two</t>
  </si>
  <si>
    <t>Three</t>
  </si>
  <si>
    <t>Four</t>
  </si>
  <si>
    <t>AAAA</t>
  </si>
  <si>
    <t>@@@</t>
  </si>
  <si>
    <t>Cat.4</t>
  </si>
  <si>
    <t>BBBB</t>
  </si>
  <si>
    <t>+++++</t>
  </si>
  <si>
    <t>CCCC</t>
  </si>
  <si>
    <t>=====</t>
  </si>
  <si>
    <t>List 5</t>
  </si>
  <si>
    <t>DDDD</t>
  </si>
  <si>
    <t>EEEE</t>
  </si>
  <si>
    <t>Initial experiments:</t>
  </si>
  <si>
    <t>Provide two 1D arrays in any orientation which are joined 1st to 2nd</t>
  </si>
  <si>
    <t>Check the dimensions of the input ranges/arrays and restrict to a 1D array</t>
  </si>
  <si>
    <t xml:space="preserve">  -- for a 2D array, assume where the # rows &gt; # columns, restrict to the 1st column and full # rows, and vice versa</t>
  </si>
  <si>
    <t xml:space="preserve">  -- for a square 2D array (i.e. # rows = # columns) default to taking the 1st column and full # rows</t>
  </si>
  <si>
    <t>Using TOCOL() function for creation of lists to join -- also allows for filtering out blanks and/or Errors from source lists</t>
  </si>
  <si>
    <t>Using TOCOL()</t>
  </si>
  <si>
    <t>Added input restrictions for 1D arrays</t>
  </si>
  <si>
    <t>Test with horizontal 1D array inputs</t>
  </si>
  <si>
    <t>Extended version -- optional filtering of blank cells and error cells</t>
  </si>
  <si>
    <t xml:space="preserve">Check and restrict to the assumed/expected 1D array </t>
  </si>
  <si>
    <t>Provide option to filter out blanks and Errors</t>
  </si>
  <si>
    <t>Provide option to replace blank cells with an input string</t>
  </si>
  <si>
    <t>Adding input checks</t>
  </si>
  <si>
    <t>Add optional inputs for filtering</t>
  </si>
  <si>
    <t>Add optional replacement string</t>
  </si>
  <si>
    <t>with native error codes</t>
  </si>
  <si>
    <t>with custom error messages</t>
  </si>
  <si>
    <t xml:space="preserve">Replacement:  </t>
  </si>
  <si>
    <t>Tests with 2D input arrays</t>
  </si>
  <si>
    <t>Added ability to cope with 2D arrays for 1st and/or 2nd input table, and in either orientation</t>
  </si>
  <si>
    <t>Changed to use MAKEARRAY for the individual columns rather than INDEX() function within the final HSTACK() function</t>
  </si>
  <si>
    <t>Approach:</t>
  </si>
  <si>
    <t xml:space="preserve"> - check the input arrays/ranges</t>
  </si>
  <si>
    <t xml:space="preserve"> - if converting to 1D array then use TOCOL along with filtering for blanks and errors as required</t>
  </si>
  <si>
    <t xml:space="preserve"> -- add optional parameter for reading down columns for conversion to 1D array</t>
  </si>
  <si>
    <t xml:space="preserve"> - if not converting to 1D array, preserve the current structure but transpose to vertical if 2D structure suggests horizontal layout</t>
  </si>
  <si>
    <t>Standardised 2D input array orientation</t>
  </si>
  <si>
    <t>Test with horiztonal 2D array</t>
  </si>
  <si>
    <t>+ convert to 1D if chosen</t>
  </si>
  <si>
    <t xml:space="preserve">Convert to 1D:  </t>
  </si>
  <si>
    <t>Adding ability to replace blanks</t>
  </si>
  <si>
    <t>Added filtering of blanks and errors</t>
  </si>
  <si>
    <t>Update to work with horizontal 2D array</t>
  </si>
  <si>
    <t>Test with two 2D input arrays</t>
  </si>
  <si>
    <t>with set replacement string</t>
  </si>
  <si>
    <t>(differing orientations --&gt; 1st vertical, 2nd horizontal)</t>
  </si>
  <si>
    <t>Extended version -- updated 2D array version to output CrossJoin product</t>
  </si>
  <si>
    <t>Provide 2D arrays in any orientation which are joined 1st to 2nd</t>
  </si>
  <si>
    <t>Specify whether to convert to 1d array or not for both tables, and direction of conversion (i.e. by column or row)</t>
  </si>
  <si>
    <t>2D 1st input array + 1D 2nd input array</t>
  </si>
  <si>
    <t>Testing with horizontal input arrays</t>
  </si>
  <si>
    <t>(vertical input arrays)</t>
  </si>
  <si>
    <t>Extended version -- adding ability to remove duplicate result rows, and choose to output horizontally</t>
  </si>
  <si>
    <t>Provide ability to replace blanks, filter blanks, and filter errors</t>
  </si>
  <si>
    <t>Choose to return only unique result rows</t>
  </si>
  <si>
    <t>Choose to return either vertical or horizontally oriented results table</t>
  </si>
  <si>
    <t>Returning distinct result rows</t>
  </si>
  <si>
    <t>Returning chosen orientation results table</t>
  </si>
  <si>
    <t xml:space="preserve">Distinct rows:  </t>
  </si>
  <si>
    <t xml:space="preserve">Vertical output:  </t>
  </si>
  <si>
    <t>Due to large number of inputs to check for validity tried using an array of the inputs and REDUCE() function to loop through these</t>
  </si>
  <si>
    <t>Separate check for the required range inputs for the inputs tables -- allows for two possible error messages/error codes</t>
  </si>
  <si>
    <t>Adding input-type checks</t>
  </si>
  <si>
    <t>(native Excel error codes)</t>
  </si>
  <si>
    <t>(custom error messages)</t>
  </si>
  <si>
    <t>[Yes/No]</t>
  </si>
  <si>
    <t>[Text]</t>
  </si>
  <si>
    <t>Testing 1D &amp; 2D Versions</t>
  </si>
  <si>
    <t>CrossJoin_1D()  --  allowing any input orientation, 1D input arrays only, filtering blanks &amp; errors, replacing blanks, and optional output orientation</t>
  </si>
  <si>
    <t>list_one,list_two,</t>
  </si>
  <si>
    <t>[filter_blanks],[filter_errors],[replace_blanks],</t>
  </si>
  <si>
    <t>// Deal with [optional] parameters and set default values</t>
  </si>
  <si>
    <t>_ignore,</t>
  </si>
  <si>
    <t>IF( OR( ISOMITTED(filter_blanks), NOT(filter_blanks)), 0, 1) +</t>
  </si>
  <si>
    <t>IF( OR( ISOMITTED(filter_errors), NOT(filter_errors)), 0, 2),</t>
  </si>
  <si>
    <t>// Input checks for the required cell references and optional parameters</t>
  </si>
  <si>
    <t>// As a single error message/code is returned, where one/both of the cell references are considered invalid, this error message/code is given priority</t>
  </si>
  <si>
    <t>_inpChk, IF(</t>
  </si>
  <si>
    <t>OR( NOT(ISREF(list_one)), NOT(ISREF(list_two))),</t>
  </si>
  <si>
    <t>"#[Error: invalid input cell references]",</t>
  </si>
  <si>
    <t>IF(</t>
  </si>
  <si>
    <t>OR( AND( NOT(ISLOGICAL(filter_blanks)), NOT(ISNUMBER(filter_blanks))), AND( NOT(ISLOGICAL(filter_errors)), NOT(ISNUMBER(filter_errors)))),</t>
  </si>
  <si>
    <t>"#[Error: invalid optional inputs]",</t>
  </si>
  <si>
    <t>""</t>
  </si>
  <si>
    <t>// For each input array, if the array is a 2D array then restrict to just the first column (if vertical) or first row (if horizontal)</t>
  </si>
  <si>
    <t>// (if the input array is square (equal number of rows and columns) then vertical orientation is assumed and restricted to the first column</t>
  </si>
  <si>
    <t>_list1, IF(</t>
  </si>
  <si>
    <t>AND(COLUMNS(list_one) &gt; 1, ROWS(list_one) &gt; 1),</t>
  </si>
  <si>
    <t>IF(COLUMNS(list_one) &gt; ROWS(list_one),</t>
  </si>
  <si>
    <t>CHOOSEROWS(list_one, 1),</t>
  </si>
  <si>
    <t>CHOOSECOLS(list_one, 1)</t>
  </si>
  <si>
    <t>list_one</t>
  </si>
  <si>
    <t>_list2, IF(</t>
  </si>
  <si>
    <t>AND(COLUMNS(list_two) &gt; 1, ROWS(list_two) &gt; 1),</t>
  </si>
  <si>
    <t>IF(COLUMNS(list_two) &gt; ROWS(list_two),</t>
  </si>
  <si>
    <t>CHOOSEROWS(list_two, 1),</t>
  </si>
  <si>
    <t>CHOOSECOLS(list_two, 1)</t>
  </si>
  <si>
    <t>list_two</t>
  </si>
  <si>
    <t>// Replace any blank cells in the restricted input array with the user supplied replacement string (optional parameter)</t>
  </si>
  <si>
    <t>_fltr1, IF(</t>
  </si>
  <si>
    <t>NOT(ISBLANK(replace_blanks)),</t>
  </si>
  <si>
    <t>IF( ISBLANK(_list1), replace_blanks, _list1),</t>
  </si>
  <si>
    <t>_list1</t>
  </si>
  <si>
    <t>_fltr2, IF(</t>
  </si>
  <si>
    <t>IF( ISBLANK(_list2), replace_blanks, _list2),</t>
  </si>
  <si>
    <t>_list2</t>
  </si>
  <si>
    <t>// Convert the input arrays to a single column using the TOCOL() function to standardise to vertical orientation</t>
  </si>
  <si>
    <t>// Allows for the use of the native filtering out of blank and error cells</t>
  </si>
  <si>
    <t>_col1, TOCOL(_fltr1, _ignore),</t>
  </si>
  <si>
    <t>_col2, TOCOL(_fltr2, _ignore),</t>
  </si>
  <si>
    <t>// Calculate the main index for the required total number of rows</t>
  </si>
  <si>
    <t>_len, ROWS(_col2),</t>
  </si>
  <si>
    <t>_idx0, SEQUENCE(_len * ROWS(_col1), 1),</t>
  </si>
  <si>
    <t>// Calculate the indexes for the two output columns</t>
  </si>
  <si>
    <t>_idx1, CEILING.MATH(_idx0 / _len),</t>
  </si>
  <si>
    <t>_idx2, MOD(_idx0 - 1, _len) + 1,</t>
  </si>
  <si>
    <t>// Create the return table by populating the two output columns and stacking horizontally (row number index not included)</t>
  </si>
  <si>
    <t>_rtn, HSTACK(</t>
  </si>
  <si>
    <t>INDEX(_col1, _idx1),</t>
  </si>
  <si>
    <t>INDEX(_col2, _idx2)</t>
  </si>
  <si>
    <t>// For the final calculation output, if the an input error check message/code is present return that, otherwise return the calculated output table</t>
  </si>
  <si>
    <t>IF(_inpChk &lt;&gt; "", _inpChk, _rtn)</t>
  </si>
  <si>
    <t>=LAMBDA(list_one,list_two,[filter_blanks],[filter_errors],[replace_blanks],LET(_ignore,IF(OR(ISOMITTED(filter_blanks),NOT(filter_blanks)),0,1)+IF(OR(ISOMITTED(filter_errors),NOT(filter_errors)),0,2),_inpChk,IF(OR(NOT(ISREF(list_one)),NOT(ISREF(list_two))),"#[Error: invalid input cell references]",IF(OR(AND(NOT(ISLOGICAL(filter_blanks)),NOT(ISNUMBER(filter_blanks))),AND(NOT(ISLOGICAL(filter_errors)),NOT(ISNUMBER(filter_errors)))),"#[Error: invalid optional inputs]","")),_list1,IF(AND(COLUMNS(list_one)&gt;1,ROWS(list_one)&gt;1),IF(COLUMNS(list_one)&gt;ROWS(list_one),CHOOSEROWS(list_one,1),CHOOSECOLS(list_one,1)),list_one),_list2,IF(AND(COLUMNS(list_two)&gt;1,ROWS(list_two)&gt;1),IF(COLUMNS(list_two)&gt;ROWS(list_two),CHOOSEROWS(list_two,1),CHOOSECOLS(list_two,1)),list_two),_fltr1,IF(NOT(ISBLANK(replace_blanks)),IF(ISBLANK(_list1),replace_blanks,_list1),_list1),_fltr2,IF(NOT(ISBLANK(replace_blanks)),IF(ISBLANK(_list2),replace_blanks,_list2),_list2),_col1,TOCOL(_fltr1,_ignore),_col2,TOCOL(_fltr2,_ignore),_len,ROWS(_col2),_idx0,SEQUENCE(_len*ROWS(_col1),1),_idx1,CEILING.MATH(_idx0/_len),_idx2,MOD(_idx0-1,_len)+1,_rtn,HSTACK(INDEX(_col1,_idx1),INDEX(_col2,_idx2)),IF(_inpChk&lt;&gt;"",_inpChk,_rtn)))</t>
  </si>
  <si>
    <t>CrossJoin_2D()  --  allowing any input orientation, 1D or 2D input arrays, filtering blanks &amp; errors, replacing blanks, distinct output rows, and optional output orientation</t>
  </si>
  <si>
    <t>[convert_list_one],[list_one_by_column],[convert_list_two],[list_two_by_column],[filter_blanks],[filter_errors],[replace_blanks],[distinct_rows],[vertical_output],</t>
  </si>
  <si>
    <t>_cvrt1, IF( ISOMITTED(convert_list_one), FALSE, convert_list_one),</t>
  </si>
  <si>
    <t>_byCol1, IF( ISOMITTED(list_one_by_column), TRUE, list_one_by_column),</t>
  </si>
  <si>
    <t>_cvrt2, IF( ISOMITTED(convert_list_two), FALSE, convert_list_two),</t>
  </si>
  <si>
    <t>_byCol2, IF( ISOMITTED(list_two_by_column), TRUE, list_two_by_column),</t>
  </si>
  <si>
    <t>_distinct, IF( ISOMITTED(distinct_rows), FALSE, distinct_rows),</t>
  </si>
  <si>
    <t>_vertical, IF( ISOMITTED(vertical_output), TRUE, vertical_output),</t>
  </si>
  <si>
    <t>// Check for invalid input values -- returns value of: 0 = no input errors; &gt;0 = input error(s) identified</t>
  </si>
  <si>
    <t>// this is placed after dealing with optional parameter default values so that an omitted input does not register an input error</t>
  </si>
  <si>
    <t>_inps, VSTACK(_cvrt1, _byCol1, _cvrt2, _byCol2, filter_blanks, filter_errors, _distinct, _vertical),</t>
  </si>
  <si>
    <t>_chk, REDUCE(0, _inps, LAMBDA(_acc,_val, _acc + AND( NOT(ISLOGICAL(_val)), NOT(ISNUMBER(_val))))),</t>
  </si>
  <si>
    <t>// Complete input error check by looking at the input list cell range references</t>
  </si>
  <si>
    <t>// As only a single error message/code is returned, an invalid cell range reference is prioritised over invalid optional inputs</t>
  </si>
  <si>
    <t>_chk &gt; 0,</t>
  </si>
  <si>
    <t>// Check if the input lists are vertically aligned (more rows than cols), or horizontally aligned (more cols than rows)</t>
  </si>
  <si>
    <t>// (for a square 2D array input (equal rows and columns) the input array is assumed to be vertically oriented)</t>
  </si>
  <si>
    <t>_hrz1, (COLUMNS(list_one) &gt; ROWS(list_one)),</t>
  </si>
  <si>
    <t>_hrz2, (COLUMNS(list_two) &gt; ROWS(list_two)),</t>
  </si>
  <si>
    <t>// For both input arrays/lists, replace blank cells with the user set replacement string/value if supplied (optional parameter)</t>
  </si>
  <si>
    <t>IF( ISBLANK(list_one), replace_blanks, list_one),</t>
  </si>
  <si>
    <t>IF( ISBLANK(list_two), replace_blanks, list_two),</t>
  </si>
  <si>
    <t>// For both updated input lists, create a FILTER() function inclusion lists -- i.e. list of True/False to filter out blanks &amp; errors</t>
  </si>
  <si>
    <t>// In order to cope with either orientation of input array, the calculation is either done on a byRow basis (vertical) or byCol basis (horiztonal)</t>
  </si>
  <si>
    <t>// The filter inclusion criteria will remove rows/columns where all cells are blank, or where at least one cell contains an error</t>
  </si>
  <si>
    <t>_inc1, IF(_hrz1,</t>
  </si>
  <si>
    <t>BYCOL(_list1, LAMBDA(_col, IF(filter_blanks, COUNTA(_col) &gt; 0, 1) * IF(filter_errors, NOT(ISERROR(SUM(_col))), 1))),</t>
  </si>
  <si>
    <t>BYROW(_list1, LAMBDA(_row, IF(filter_blanks, COUNTA(_row) &gt; 0, 1) * IF(filter_errors, NOT(ISERROR(SUM(_row))), 1)))</t>
  </si>
  <si>
    <t>_inc2, IF(_hrz2,</t>
  </si>
  <si>
    <t>BYCOL(_list2, LAMBDA(_col, IF(filter_blanks, COUNTA(_col) &gt; 0, 1) * IF(filter_errors, NOT(ISERROR(SUM(_col))), 1))),</t>
  </si>
  <si>
    <t>BYROW(_list2, LAMBDA(_row, IF(filter_blanks, COUNTA(_row) &gt; 0, 1) * IF(filter_errors, NOT(ISERROR(SUM(_row))), 1)))</t>
  </si>
  <si>
    <t>// Create a filtered array for each of the updated input lists</t>
  </si>
  <si>
    <t>// Where the input list is to be converted to a 1D array the TOCOL() function is used along with the native TOCOL filtering of blanks and errors</t>
  </si>
  <si>
    <t>// If the input list is not converted to 1D, the FILTER() function is used with the calculated inclusion criteria list</t>
  </si>
  <si>
    <t>_fltr1, IF(_cvrt1,</t>
  </si>
  <si>
    <t>TOCOL(_list1, _ignore, _byCol1),</t>
  </si>
  <si>
    <t>FILTER(_list1, _inc1)</t>
  </si>
  <si>
    <t>_fltr2, IF(_cvrt2,</t>
  </si>
  <si>
    <t>TOCOL(_list2, _ignore, _byCol2),</t>
  </si>
  <si>
    <t>FILTER(_list2, _inc2)</t>
  </si>
  <si>
    <t>// The filtered input lists are standardised to vertically-oriented input tables/arrays for those that aren't converted to a 1D array with TOCOL()</t>
  </si>
  <si>
    <t>_tbl1, IF( AND(NOT(_cvrt1), _hrz1), TRANSPOSE(_fltr1), _fltr1),</t>
  </si>
  <si>
    <t>_tbl2, IF( AND(NOT(_cvrt2), _hrz2), TRANSPOSE(_fltr2), _fltr2),</t>
  </si>
  <si>
    <t>// In order to cross join the two input tables/lists, identify the number of rows and columns in each</t>
  </si>
  <si>
    <t>_rr1, ROWS(_tbl1),</t>
  </si>
  <si>
    <t>_rr2, ROWS(_tbl2),</t>
  </si>
  <si>
    <t>_cc1, COLUMNS(_tbl1),</t>
  </si>
  <si>
    <t>_cc2, COLUMNS(_tbl2),</t>
  </si>
  <si>
    <t>// Create the two arrays of outputs from the 1st input table and the 2nd input table, then stack horizontally</t>
  </si>
  <si>
    <t>// Joined as each row of the 1st table joined to the each row of the 2nd table</t>
  </si>
  <si>
    <t>_cmbTbl, HSTACK(</t>
  </si>
  <si>
    <t>MAKEARRAY(_rr1 * _rr2, _cc1, LAMBDA(_row,_col, INDEX(_tbl1, CEILING.MATH(_row / _rr2), _col))),</t>
  </si>
  <si>
    <t>MAKEARRAY(_rr1 * _rr2, _cc2, LAMBDA(_row,_col, INDEX(_tbl2, MOD(_row - 1, _rr2) + 1, _col)))</t>
  </si>
  <si>
    <t>// Taking the combined + joined table, use the UNIQUE() function to remove any duplicate rows if requried (optional parameter)</t>
  </si>
  <si>
    <t>_rtnTbl, IF(_distinct,</t>
  </si>
  <si>
    <t>UNIQUE(_cmbTbl),</t>
  </si>
  <si>
    <t>_cmbTbl</t>
  </si>
  <si>
    <t>// With the combined + joined table (standardised to vertical orientation), use the TRANSPOSE() function to return a horizontal output if required</t>
  </si>
  <si>
    <t>_rtn, IF(NOT(_vertical),</t>
  </si>
  <si>
    <t>TRANSPOSE(_rtnTbl),</t>
  </si>
  <si>
    <t>_rtnTbl</t>
  </si>
  <si>
    <t>= LAMBDA(list_one,list_two,[convert_list_one],[list_one_by_column],[convert_list_two],[list_two_by_column],[filter_blanks],[filter_errors],[replace_blanks],[distinct_rows],[vertical_output],LET(_cvrt1, IF( ISOMITTED(convert_list_one), FALSE, convert_list_one),_byCol1, IF( ISOMITTED(list_one_by_column), TRUE, list_one_by_column),_cvrt2, IF( ISOMITTED(convert_list_two), FALSE, convert_list_two),_byCol2, IF( ISOMITTED(list_two_by_column), TRUE, list_two_by_column),_ignore,IF( OR( ISOMITTED(filter_blanks), NOT(filter_blanks)), 0, 1) +IF( OR( ISOMITTED(filter_errors), NOT(filter_errors)), 0, 2),_distinct, IF( ISOMITTED(distinct_rows), FALSE, distinct_rows),_vertical, IF( ISOMITTED(vertical_output), TRUE, vertical_output),_inps, VSTACK(_cvrt1, _byCol1, _cvrt2, _byCol2, filter_blanks, filter_errors, _distinct, _vertical),_chk, REDUCE(0, _inps, LAMBDA(_acc,_val, _acc + AND( NOT(ISLOGICAL(_val)), NOT(ISNUMBER(_val))))),_inpChk, IF(OR( NOT(ISREF(list_one)), NOT(ISREF(list_two))),"#[Error: invalid input cell references]",IF(_chk &gt; 0,"#[Error: invalid optional inputs]","")),_hrz1, (COLUMNS(list_one) &gt; ROWS(list_one)),_hrz2, (COLUMNS(list_two) &gt; ROWS(list_two)),_list1, IF(NOT(ISBLANK(replace_blanks)),IF( ISBLANK(list_one), replace_blanks, list_one),list_one),_list2, IF(NOT(ISBLANK(replace_blanks)),IF( ISBLANK(list_two), replace_blanks, list_two),list_two),_inc1, IF(_hrz1,BYCOL(_list1, LAMBDA(_col, IF(filter_blanks, COUNTA(_col) &gt; 0, 1) * IF(filter_errors, NOT(ISERROR(SUM(_col))), 1))),BYROW(_list1, LAMBDA(_row, IF(filter_blanks, COUNTA(_row) &gt; 0, 1) * IF(filter_errors, NOT(ISERROR(SUM(_row))), 1)))),_inc2, IF(_hrz2,BYCOL(_list2, LAMBDA(_col, IF(filter_blanks, COUNTA(_col) &gt; 0, 1) * IF(filter_errors, NOT(ISERROR(SUM(_col))), 1))),BYROW(_list2, LAMBDA(_row, IF(filter_blanks, COUNTA(_row) &gt; 0, 1) * IF(filter_errors, NOT(ISERROR(SUM(_row))), 1)))),_fltr1, IF(_cvrt1,TOCOL(_list1, _ignore, _byCol1),FILTER(_list1, _inc1)),_fltr2, IF(_cvrt2,TOCOL(_list2, _ignore, _byCol2),FILTER(_list2, _inc2)),_tbl1, IF( AND(NOT(_cvrt1), _hrz1), TRANSPOSE(_fltr1), _fltr1),_tbl2, IF( AND(NOT(_cvrt2), _hrz2), TRANSPOSE(_fltr2), _fltr2),_rr1, ROWS(_tbl1),_rr2, ROWS(_tbl2),_cc1, COLUMNS(_tbl1),_cc2, COLUMNS(_tbl2),_cmbTbl, HSTACK(MAKEARRAY(_rr1 * _rr2, _cc1, LAMBDA(_row,_col, INDEX(_tbl1, CEILING.MATH(_row / _rr2), _col))),MAKEARRAY(_rr1 * _rr2, _cc2, LAMBDA(_row,_col, INDEX(_tbl2, MOD(_row - 1, _rr2) + 1, _col)))),_rtnTbl, IF(_distinct,UNIQUE(_cmbTbl),_cmbTbl),_rtn, IF(NOT(_vertical),TRANSPOSE(_rtnTbl),_rtnTbl),IF(_inpChk&lt;&gt;"",_inpChk,_rtn)))</t>
  </si>
  <si>
    <t>Re-writing 2D version to make the function more efficient + using less characters  (within 2,084 character limit)</t>
  </si>
  <si>
    <t>List One</t>
  </si>
  <si>
    <t>List Two</t>
  </si>
  <si>
    <t>Ranges</t>
  </si>
  <si>
    <t xml:space="preserve">Cell range:  </t>
  </si>
  <si>
    <t>C11:D15</t>
  </si>
  <si>
    <t>L10:P11</t>
  </si>
  <si>
    <t>[List]</t>
  </si>
  <si>
    <t>C11:C15</t>
  </si>
  <si>
    <t>F11:F16</t>
  </si>
  <si>
    <t>H11:H15</t>
  </si>
  <si>
    <t>H11:I15</t>
  </si>
  <si>
    <t>L10:P10</t>
  </si>
  <si>
    <t>L13:P13</t>
  </si>
  <si>
    <t>This function is designed to create a cross join (or Cartesian join) between two input lists, where each row of the second list is joined to each row of the first list.</t>
  </si>
  <si>
    <t>The provided input lists can be 1D or 2D arrays, and can be vertically or horizontally oriented. Where a 2D input array is provided the function can convert this to 1D array/list prior to joining the input lists.</t>
  </si>
  <si>
    <t>Input rows containing error values can be filtered out, and input rows which are fully blank can also be filtered out.</t>
  </si>
  <si>
    <r>
      <rPr>
        <b/>
        <sz val="10"/>
        <color rgb="FFB75EE1"/>
        <rFont val="Calibri"/>
        <family val="2"/>
        <scheme val="minor"/>
      </rPr>
      <t>[required]</t>
    </r>
  </si>
  <si>
    <t>The 1st input array/list to which the 2nd input array will be joined; should be a valid cell reference</t>
  </si>
  <si>
    <t>The 2nd input array/list which is joined to the 1st input array/list; should be a valid cell reference</t>
  </si>
  <si>
    <t>convert_list_one</t>
  </si>
  <si>
    <r>
      <rPr>
        <b/>
        <sz val="10"/>
        <color rgb="FFFC6017"/>
        <rFont val="Calibri"/>
        <family val="2"/>
        <scheme val="minor"/>
      </rPr>
      <t>[optional]</t>
    </r>
  </si>
  <si>
    <r>
      <t xml:space="preserve">A True/False value which determines whether to convert </t>
    </r>
    <r>
      <rPr>
        <sz val="10"/>
        <color theme="1" tint="0.249977111117893"/>
        <rFont val="Consolas"/>
        <family val="3"/>
      </rPr>
      <t>list_one</t>
    </r>
    <r>
      <rPr>
        <sz val="10"/>
        <color rgb="FF002138"/>
        <rFont val="Calibri"/>
        <family val="2"/>
        <scheme val="minor"/>
      </rPr>
      <t xml:space="preserve"> to a 1D list / a single column list before the join</t>
    </r>
  </si>
  <si>
    <r>
      <t xml:space="preserve">Will default to </t>
    </r>
    <r>
      <rPr>
        <sz val="10"/>
        <color rgb="FF0000FF"/>
        <rFont val="Consolas"/>
        <family val="3"/>
      </rPr>
      <t>FALSE</t>
    </r>
    <r>
      <rPr>
        <sz val="10"/>
        <color rgb="FF002138"/>
        <rFont val="Calibri"/>
        <family val="2"/>
        <scheme val="minor"/>
      </rPr>
      <t xml:space="preserve"> (</t>
    </r>
    <r>
      <rPr>
        <sz val="10"/>
        <color rgb="FF0000FF"/>
        <rFont val="Consolas"/>
        <family val="3"/>
      </rPr>
      <t>0</t>
    </r>
    <r>
      <rPr>
        <sz val="10"/>
        <color rgb="FF002138"/>
        <rFont val="Calibri"/>
        <family val="2"/>
        <scheme val="minor"/>
      </rPr>
      <t>) if not supplied</t>
    </r>
  </si>
  <si>
    <t>list_one_by_column</t>
  </si>
  <si>
    <r>
      <t xml:space="preserve">A True/False value -- if </t>
    </r>
    <r>
      <rPr>
        <sz val="10"/>
        <color theme="1" tint="0.249977111117893"/>
        <rFont val="Consolas"/>
        <family val="3"/>
      </rPr>
      <t>list_one</t>
    </r>
    <r>
      <rPr>
        <sz val="10"/>
        <color rgb="FF002138"/>
        <rFont val="Calibri"/>
        <family val="2"/>
        <scheme val="minor"/>
      </rPr>
      <t xml:space="preserve"> is to be converted to a 1D list, this input determines whether to read </t>
    </r>
    <r>
      <rPr>
        <sz val="10"/>
        <color theme="1" tint="0.249977111117893"/>
        <rFont val="Consolas"/>
        <family val="3"/>
      </rPr>
      <t>list_one</t>
    </r>
    <r>
      <rPr>
        <sz val="10"/>
        <color rgb="FF002138"/>
        <rFont val="Calibri"/>
        <family val="2"/>
        <scheme val="minor"/>
      </rPr>
      <t xml:space="preserve"> by column (</t>
    </r>
    <r>
      <rPr>
        <sz val="10"/>
        <color rgb="FF0000FF"/>
        <rFont val="Consolas"/>
        <family val="3"/>
      </rPr>
      <t>TRUE</t>
    </r>
    <r>
      <rPr>
        <sz val="10"/>
        <color rgb="FF002138"/>
        <rFont val="Calibri"/>
        <family val="2"/>
        <scheme val="minor"/>
      </rPr>
      <t>) or by row (</t>
    </r>
    <r>
      <rPr>
        <sz val="10"/>
        <color rgb="FF0000FF"/>
        <rFont val="Consolas"/>
        <family val="3"/>
      </rPr>
      <t>FALSE</t>
    </r>
    <r>
      <rPr>
        <sz val="10"/>
        <color rgb="FF002138"/>
        <rFont val="Calibri"/>
        <family val="2"/>
        <scheme val="minor"/>
      </rPr>
      <t>)</t>
    </r>
  </si>
  <si>
    <r>
      <t xml:space="preserve">Will default to </t>
    </r>
    <r>
      <rPr>
        <sz val="10"/>
        <color rgb="FF0000FF"/>
        <rFont val="Consolas"/>
        <family val="3"/>
      </rPr>
      <t>TRUE</t>
    </r>
    <r>
      <rPr>
        <sz val="10"/>
        <color rgb="FF002138"/>
        <rFont val="Calibri"/>
        <family val="2"/>
        <scheme val="minor"/>
      </rPr>
      <t xml:space="preserve"> (</t>
    </r>
    <r>
      <rPr>
        <sz val="10"/>
        <color rgb="FF0000FF"/>
        <rFont val="Consolas"/>
        <family val="3"/>
      </rPr>
      <t>1</t>
    </r>
    <r>
      <rPr>
        <sz val="10"/>
        <color rgb="FF002138"/>
        <rFont val="Calibri"/>
        <family val="2"/>
        <scheme val="minor"/>
      </rPr>
      <t>) if not supplied</t>
    </r>
  </si>
  <si>
    <t>convert_list_two</t>
  </si>
  <si>
    <r>
      <t xml:space="preserve">A True/False value which determines whether to convert </t>
    </r>
    <r>
      <rPr>
        <sz val="10"/>
        <color theme="1" tint="0.249977111117893"/>
        <rFont val="Consolas"/>
        <family val="3"/>
      </rPr>
      <t>list_two</t>
    </r>
    <r>
      <rPr>
        <sz val="10"/>
        <color rgb="FF002138"/>
        <rFont val="Calibri"/>
        <family val="2"/>
        <scheme val="minor"/>
      </rPr>
      <t xml:space="preserve"> to a 1D list / a single column list before the join</t>
    </r>
  </si>
  <si>
    <t>list_two_by_column</t>
  </si>
  <si>
    <r>
      <t xml:space="preserve">A True/False value -- if </t>
    </r>
    <r>
      <rPr>
        <sz val="10"/>
        <color theme="1" tint="0.249977111117893"/>
        <rFont val="Consolas"/>
        <family val="3"/>
      </rPr>
      <t>list_two</t>
    </r>
    <r>
      <rPr>
        <sz val="10"/>
        <color rgb="FF002138"/>
        <rFont val="Calibri"/>
        <family val="2"/>
        <scheme val="minor"/>
      </rPr>
      <t xml:space="preserve"> is to be converted to a 1D list, this input determines whether to read </t>
    </r>
    <r>
      <rPr>
        <sz val="10"/>
        <color theme="1" tint="0.249977111117893"/>
        <rFont val="Consolas"/>
        <family val="3"/>
      </rPr>
      <t>list_two</t>
    </r>
    <r>
      <rPr>
        <sz val="10"/>
        <color rgb="FF002138"/>
        <rFont val="Calibri"/>
        <family val="2"/>
        <scheme val="minor"/>
      </rPr>
      <t xml:space="preserve"> by column (</t>
    </r>
    <r>
      <rPr>
        <sz val="10"/>
        <color rgb="FF0000FF"/>
        <rFont val="Consolas"/>
        <family val="3"/>
      </rPr>
      <t>TRUE</t>
    </r>
    <r>
      <rPr>
        <sz val="10"/>
        <color rgb="FF002138"/>
        <rFont val="Calibri"/>
        <family val="2"/>
        <scheme val="minor"/>
      </rPr>
      <t>) or by row (</t>
    </r>
    <r>
      <rPr>
        <sz val="10"/>
        <color rgb="FF0000FF"/>
        <rFont val="Consolas"/>
        <family val="3"/>
      </rPr>
      <t>FALSE</t>
    </r>
    <r>
      <rPr>
        <sz val="10"/>
        <color rgb="FF002138"/>
        <rFont val="Calibri"/>
        <family val="2"/>
        <scheme val="minor"/>
      </rPr>
      <t>)</t>
    </r>
  </si>
  <si>
    <t>replace_blanks</t>
  </si>
  <si>
    <r>
      <t xml:space="preserve">A value (number or string) which is used to replace any blank cell values in </t>
    </r>
    <r>
      <rPr>
        <sz val="10"/>
        <color theme="1" tint="0.249977111117893"/>
        <rFont val="Consolas"/>
        <family val="3"/>
      </rPr>
      <t>list_one</t>
    </r>
    <r>
      <rPr>
        <sz val="10"/>
        <color rgb="FF002138"/>
        <rFont val="Calibri"/>
        <family val="2"/>
        <scheme val="minor"/>
      </rPr>
      <t xml:space="preserve"> and </t>
    </r>
    <r>
      <rPr>
        <sz val="10"/>
        <color theme="1" tint="0.249977111117893"/>
        <rFont val="Consolas"/>
        <family val="3"/>
      </rPr>
      <t>list_two</t>
    </r>
    <r>
      <rPr>
        <sz val="10"/>
        <color rgb="FF002138"/>
        <rFont val="Calibri"/>
        <family val="2"/>
        <scheme val="minor"/>
      </rPr>
      <t xml:space="preserve"> before the join</t>
    </r>
  </si>
  <si>
    <r>
      <t xml:space="preserve">A True/False value which determines whether to filter out blank rows in </t>
    </r>
    <r>
      <rPr>
        <sz val="10"/>
        <color theme="1" tint="0.249977111117893"/>
        <rFont val="Consolas"/>
        <family val="3"/>
      </rPr>
      <t>list_one</t>
    </r>
    <r>
      <rPr>
        <sz val="10"/>
        <color rgb="FF002138"/>
        <rFont val="Calibri"/>
        <family val="2"/>
        <scheme val="minor"/>
      </rPr>
      <t xml:space="preserve"> and/or </t>
    </r>
    <r>
      <rPr>
        <sz val="10"/>
        <color theme="1" tint="0.249977111117893"/>
        <rFont val="Consolas"/>
        <family val="3"/>
      </rPr>
      <t>list_two</t>
    </r>
    <r>
      <rPr>
        <sz val="10"/>
        <color rgb="FF002138"/>
        <rFont val="Calibri"/>
        <family val="2"/>
        <scheme val="minor"/>
      </rPr>
      <t xml:space="preserve"> before the join</t>
    </r>
  </si>
  <si>
    <r>
      <t xml:space="preserve">Only rows where all values are blank ( </t>
    </r>
    <r>
      <rPr>
        <sz val="10"/>
        <color rgb="FF0000FF"/>
        <rFont val="Consolas"/>
        <family val="3"/>
      </rPr>
      <t>""</t>
    </r>
    <r>
      <rPr>
        <sz val="10"/>
        <color rgb="FF002138"/>
        <rFont val="Calibri"/>
        <family val="2"/>
        <scheme val="minor"/>
      </rPr>
      <t xml:space="preserve"> ) will be filtered out</t>
    </r>
  </si>
  <si>
    <t>Note: if the replace_blanks input is used then the filter_blanks option will not have an effect as the blank values are replaced and no longer need filtering out</t>
  </si>
  <si>
    <r>
      <t xml:space="preserve">A True/False value which determines whether to filter out rows in </t>
    </r>
    <r>
      <rPr>
        <sz val="10"/>
        <color theme="1" tint="0.249977111117893"/>
        <rFont val="Consolas"/>
        <family val="3"/>
      </rPr>
      <t>list_one</t>
    </r>
    <r>
      <rPr>
        <sz val="10"/>
        <color rgb="FF002138"/>
        <rFont val="Calibri"/>
        <family val="2"/>
        <scheme val="minor"/>
      </rPr>
      <t xml:space="preserve"> and/or </t>
    </r>
    <r>
      <rPr>
        <sz val="10"/>
        <color theme="1" tint="0.249977111117893"/>
        <rFont val="Consolas"/>
        <family val="3"/>
      </rPr>
      <t>list_two</t>
    </r>
    <r>
      <rPr>
        <sz val="10"/>
        <color rgb="FF002138"/>
        <rFont val="Calibri"/>
        <family val="2"/>
        <scheme val="minor"/>
      </rPr>
      <t xml:space="preserve"> which contain error values -- filtering occurs before the join</t>
    </r>
  </si>
  <si>
    <t>Rows which contain at least one error value will be filtered out</t>
  </si>
  <si>
    <t>distinct_rows</t>
  </si>
  <si>
    <r>
      <rPr>
        <b/>
        <sz val="10"/>
        <color rgb="FFFC6017"/>
        <rFont val="Calibri"/>
        <family val="2"/>
        <scheme val="minor"/>
      </rPr>
      <t>[optional]</t>
    </r>
    <r>
      <rPr>
        <sz val="10"/>
        <color rgb="FF002138"/>
        <rFont val="Calibri"/>
        <family val="2"/>
        <scheme val="minor"/>
      </rPr>
      <t xml:space="preserve">   …</t>
    </r>
  </si>
  <si>
    <r>
      <t>A True/False value which determines whether to keep only distinct/unique rows within the output array (</t>
    </r>
    <r>
      <rPr>
        <sz val="10"/>
        <color rgb="FF0000FF"/>
        <rFont val="Consolas"/>
        <family val="3"/>
      </rPr>
      <t>TRUE</t>
    </r>
    <r>
      <rPr>
        <sz val="10"/>
        <color rgb="FF002138"/>
        <rFont val="Calibri"/>
        <family val="2"/>
        <scheme val="minor"/>
      </rPr>
      <t>) or provide all calculated rows (</t>
    </r>
    <r>
      <rPr>
        <sz val="10"/>
        <color rgb="FF0000FF"/>
        <rFont val="Consolas"/>
        <family val="3"/>
      </rPr>
      <t>FALSE</t>
    </r>
    <r>
      <rPr>
        <sz val="10"/>
        <color rgb="FF002138"/>
        <rFont val="Calibri"/>
        <family val="2"/>
        <scheme val="minor"/>
      </rPr>
      <t>) -- assessed after the join</t>
    </r>
  </si>
  <si>
    <t>vertical_output</t>
  </si>
  <si>
    <r>
      <t>A True/Fasle value which determines whether to provide the calculated output array in a vertical (</t>
    </r>
    <r>
      <rPr>
        <sz val="10"/>
        <color rgb="FF0000FF"/>
        <rFont val="Consolas"/>
        <family val="3"/>
      </rPr>
      <t>TRUE</t>
    </r>
    <r>
      <rPr>
        <sz val="10"/>
        <color rgb="FF002138"/>
        <rFont val="Calibri"/>
        <family val="2"/>
        <scheme val="minor"/>
      </rPr>
      <t>) or horizontal (</t>
    </r>
    <r>
      <rPr>
        <sz val="10"/>
        <color rgb="FF0000FF"/>
        <rFont val="Consolas"/>
        <family val="3"/>
      </rPr>
      <t>FALSE</t>
    </r>
    <r>
      <rPr>
        <sz val="10"/>
        <color rgb="FF002138"/>
        <rFont val="Calibri"/>
        <family val="2"/>
        <scheme val="minor"/>
      </rPr>
      <t>) orientation</t>
    </r>
  </si>
  <si>
    <r>
      <t xml:space="preserve">Occurs where either the </t>
    </r>
    <r>
      <rPr>
        <sz val="10"/>
        <color theme="1" tint="0.249977111117893"/>
        <rFont val="Consolas"/>
        <family val="3"/>
      </rPr>
      <t>list_one</t>
    </r>
    <r>
      <rPr>
        <sz val="10"/>
        <color rgb="FF002138"/>
        <rFont val="Calibri"/>
        <family val="2"/>
        <scheme val="minor"/>
      </rPr>
      <t xml:space="preserve"> or </t>
    </r>
    <r>
      <rPr>
        <sz val="10"/>
        <color theme="1" tint="0.249977111117893"/>
        <rFont val="Consolas"/>
        <family val="3"/>
      </rPr>
      <t>list_two</t>
    </r>
    <r>
      <rPr>
        <sz val="10"/>
        <color rgb="FF002138"/>
        <rFont val="Calibri"/>
        <family val="2"/>
        <scheme val="minor"/>
      </rPr>
      <t xml:space="preserve"> inputs are not valid references</t>
    </r>
  </si>
  <si>
    <r>
      <t xml:space="preserve">Occurs when one of the optional inputs (other than the </t>
    </r>
    <r>
      <rPr>
        <sz val="10"/>
        <color theme="1" tint="0.249977111117893"/>
        <rFont val="Consolas"/>
        <family val="3"/>
      </rPr>
      <t>replace_blanks</t>
    </r>
    <r>
      <rPr>
        <sz val="10"/>
        <color rgb="FF002138"/>
        <rFont val="Calibri"/>
        <family val="2"/>
        <scheme val="minor"/>
      </rPr>
      <t xml:space="preserve"> input) is not a valid input, i.e. a number of a logical/Boolean value</t>
    </r>
  </si>
  <si>
    <t>list_one,</t>
  </si>
  <si>
    <t>list_two,</t>
  </si>
  <si>
    <t>[convert_list_one],</t>
  </si>
  <si>
    <t>[list_one_by_column],</t>
  </si>
  <si>
    <t>[convert_list_two],</t>
  </si>
  <si>
    <t>[list_two_by_column],</t>
  </si>
  <si>
    <t>[replace_blanks],</t>
  </si>
  <si>
    <t>[distinct_rows],</t>
  </si>
  <si>
    <t>[vertical_output],</t>
  </si>
  <si>
    <t>// Dealing with optional parameters</t>
  </si>
  <si>
    <t>_cvt1, IF( ISOMITTED(convert_list_one), FALSE, convert_list_one),</t>
  </si>
  <si>
    <t>_cvt2, IF( ISOMITTED(convert_list_two), FALSE, convert_list_two),</t>
  </si>
  <si>
    <t>_rep, IF( ISOMITTED(replace_blanks), "", replace_blanks),</t>
  </si>
  <si>
    <t>_blnk, IF( ISOMITTED(filter_blanks), FALSE, filter_blanks),</t>
  </si>
  <si>
    <t>_errs, IF( ISOMITTED(filter_errors), FALSE, filter_errors),</t>
  </si>
  <si>
    <t>_dst, IF( ISOMITTED(distinct_rows), FALSE, distinct_rows),</t>
  </si>
  <si>
    <t>_vrt, IF( ISOMITTED(vertical_output), TRUE, vertical_output),</t>
  </si>
  <si>
    <t>// Input checks for the optional parameters and required parameters, returning the _inpChk value as 1-to-3</t>
  </si>
  <si>
    <t>_chk, REDUCE(0,</t>
  </si>
  <si>
    <t>VSTACK(_cvt1, _byCol1, _cvt2, _byCol2, _blnk, _errs, _dst, _vrt),</t>
  </si>
  <si>
    <t>LAMBDA(_acc,_val, _acc + AND( NOT(ISLOGICAL(_val)), NOT(ISNUMBER(_val))))</t>
  </si>
  <si>
    <t>OR( NOT(ISREF(list_one)), NOT(ISREF(list_two))), 2,</t>
  </si>
  <si>
    <t>IF(_chk &gt; 0, 3,</t>
  </si>
  <si>
    <t>1)</t>
  </si>
  <si>
    <t>// Determine if the input array lists are to be considered vertically or horizontally oriented (assumes vertical if square in dimensions)</t>
  </si>
  <si>
    <t>//  -- assumes vertical orientation by default, e.g. if there are square dimensions</t>
  </si>
  <si>
    <t>_hz1, (COLUMNS(list_one) &gt; ROWS(list_one)),</t>
  </si>
  <si>
    <t>_hz2, (COLUMNS(list_two) &gt; ROWS(list_two)),</t>
  </si>
  <si>
    <t>// Replace blank values with the replacement string as appropriate</t>
  </si>
  <si>
    <t>_list1, IF( ISBLANK(list_one), _rep, list_one),</t>
  </si>
  <si>
    <t>_list2, IF( ISBLANK(list_two), _rep, list_two),</t>
  </si>
  <si>
    <t>// Re-orientate the input lists if not vertical, and convert to a single vertical 1D array if chosen by the user</t>
  </si>
  <si>
    <t>_tbl1, LET(</t>
  </si>
  <si>
    <t>_tT, IF(_hz1, TRANSPOSE(_list1), _list1),</t>
  </si>
  <si>
    <t>IF(_cvt1,</t>
  </si>
  <si>
    <t>TOCOL(_tT, 0, IF(_hz1, NOT(_byCol1), _byCol1)),</t>
  </si>
  <si>
    <t>_tT</t>
  </si>
  <si>
    <t>_tbl2, LET(</t>
  </si>
  <si>
    <t>_tT, IF(_hz2, TRANSPOSE(_list2), _list2),</t>
  </si>
  <si>
    <t>IF(_cvt2,</t>
  </si>
  <si>
    <t>TOCOL(_tT, 0, IF(_hz2, NOT(_byCol2), _byCol2)),</t>
  </si>
  <si>
    <t>// For the vertical and converted lists, create a filter inclusion list and filter as determined by the user inputs</t>
  </si>
  <si>
    <t>_inc1, BYROW(_tbl1, LAMBDA(_row, IF(_blnk, SUM(--(IFNA(_row, "#") &lt;&gt; "")), 1) * IF(_errs, NOT(ISERROR(SUM(_row))), 1))),</t>
  </si>
  <si>
    <t>_inc2, BYROW(_tbl2, LAMBDA(_row, IF(_blnk, SUM(--(IFNA(_row, "#") &lt;&gt; "")), 1) * IF(_errs, NOT(ISERROR(SUM(_row))), 1))),</t>
  </si>
  <si>
    <t>_fltr1, FILTER(_tbl1, _inc1),</t>
  </si>
  <si>
    <t>_fltr2, FILTER(_tbl2, _inc2),</t>
  </si>
  <si>
    <t>// Calculate the number of rows and columns for each of the filtered lists</t>
  </si>
  <si>
    <t>_rr1, ROWS(_fltr1),</t>
  </si>
  <si>
    <t>_rr2, ROWS(_fltr2),</t>
  </si>
  <si>
    <t>_cc1, COLUMNS(_fltr1),</t>
  </si>
  <si>
    <t>_cc2, COLUMNS(_fltr2),</t>
  </si>
  <si>
    <t>// Calculate the output array</t>
  </si>
  <si>
    <t>// Create the repeated lists and stack horizontally</t>
  </si>
  <si>
    <t>_cT, HSTACK(</t>
  </si>
  <si>
    <t>MAKEARRAY(_rr1 * _rr2, _cc1, LAMBDA(_row,_col, INDEX(_fltr1, ROUNDUP(_row / _rr2, 0), _col))),</t>
  </si>
  <si>
    <t>MAKEARRAY(_rr1 * _rr2, _cc2, LAMBDA(_row,_col, INDEX(_fltr2, MOD(_row - 1, _rr2) + 1, _col)))</t>
  </si>
  <si>
    <t>// Limit to unique rows only as required by user inputs</t>
  </si>
  <si>
    <t>_dT, IF(_dst,</t>
  </si>
  <si>
    <t>UNIQUE(_cT),</t>
  </si>
  <si>
    <t>_cT</t>
  </si>
  <si>
    <t>// Transpose the vertical output array to horiztonal (left-to-right) as required by user inputs</t>
  </si>
  <si>
    <t>_rT, IF(NOT(_vrt),</t>
  </si>
  <si>
    <t>TRANSPOSE(_dT),</t>
  </si>
  <si>
    <t>_dT</t>
  </si>
  <si>
    <t>), _rT</t>
  </si>
  <si>
    <t>// Check if an input check has flagged</t>
  </si>
  <si>
    <t>//  -- if so, output the appropriate error code</t>
  </si>
  <si>
    <t>//  -- if not output the calculated output array</t>
  </si>
  <si>
    <t>CHOOSE(_inpChk, _rtn, #REF!, #VALUE!)</t>
  </si>
  <si>
    <t>=LAMBDA(list_one,list_two,[convert_list_one],[list_one_by_column],[convert_list_two],[list_two_by_column],[replace_blanks],[filter_blanks],[filter_errors],[distinct_rows],[vertical_output],LET(_cvt1,IF(ISOMITTED(convert_list_one),FALSE,convert_list_one),_byCol1,IF(ISOMITTED(list_one_by_column),TRUE,list_one_by_column),_cvt2,IF(ISOMITTED(convert_list_two),FALSE,convert_list_two),_byCol2,IF(ISOMITTED(list_two_by_column),TRUE,list_two_by_column),_rep,IF(ISOMITTED(replace_blanks),"",replace_blanks),_blnk,IF(ISOMITTED(filter_blanks),FALSE,filter_blanks),_errs,IF(ISOMITTED(filter_errors),FALSE,filter_errors),_dst,IF(ISOMITTED(distinct_rows),FALSE,distinct_rows),_vrt,IF(ISOMITTED(vertical_output),TRUE,vertical_output),_chk,REDUCE(0,VSTACK(_cvt1,_byCol1,_cvt2,_byCol2,_blnk,_errs,_dst,_vrt),LAMBDA(_acc,_val,_acc+AND(NOT(ISLOGICAL(_val)),NOT(ISNUMBER(_val))))),_inpChk,IF(OR(NOT(ISREF(list_one)),NOT(ISREF(list_two))),2,IF(_chk&gt;0,3,1)),_hz1,(COLUMNS(list_one)&gt;ROWS(list_one)),_hz2,(COLUMNS(list_two)&gt;ROWS(list_two)),_list1,IF(ISBLANK(list_one),_rep,list_one),_list2,IF(ISBLANK(list_two),_rep,list_two),_tbl1,LET(_tT,IF(_hz1,TRANSPOSE(_list1),_list1),IF(_cvt1,TOCOL(_tT,0,IF(_hz1,NOT(_byCol1),_byCol1)),_tT)),_tbl2,LET(_tT,IF(_hz2,TRANSPOSE(_list2),_list2),IF(_cvt2,TOCOL(_tT,0,IF(_hz2,NOT(_byCol2),_byCol2)),_tT)),_inc1,BYROW(_tbl1,LAMBDA(_row,IF(_blnk,SUM(--(IFNA(_row,"#")&lt;&gt;"")),1)*IF(_errs,NOT(ISERROR(SUM(_row))),1))),_inc2,BYROW(_tbl2,LAMBDA(_row,IF(_blnk,SUM(--(IFNA(_row,"#")&lt;&gt;"")),1)*IF(_errs,NOT(ISERROR(SUM(_row))),1))),_fltr1,FILTER(_tbl1,_inc1),_fltr2,FILTER(_tbl2,_inc2),_rr1,ROWS(_fltr1),_rr2,ROWS(_fltr2),_cc1,COLUMNS(_fltr1),_cc2,COLUMNS(_fltr2),_rtn,LET(_cT,HSTACK(MAKEARRAY(_rr1*_rr2,_cc1,LAMBDA(_row,_col,INDEX(_fltr1,ROUNDUP(_row/_rr2,0),_col))),MAKEARRAY(_rr1*_rr2,_cc2,LAMBDA(_row,_col,INDEX(_fltr2,MOD(_row-1,_rr2)+1,_col)))),_dT,IF(_dst,UNIQUE(_cT),_cT),_rT,IF(NOT(_vrt),TRANSPOSE(_dT),_dT),_rT),CHOOSE(_inpChk,_rtn,#REF!,#VALUE!)))</t>
  </si>
  <si>
    <t>CrossJoin()</t>
  </si>
  <si>
    <t>RXL_CrossJoin</t>
  </si>
  <si>
    <t>Createa a cross join (Cartesian join) between two lists; each row of 2nd list is joined to each row of 1st list</t>
  </si>
  <si>
    <t>The provided input lists can be 1D or 2D arrays, and can be vertically or horizontally oriented</t>
  </si>
  <si>
    <t>Where a 2D input array is provided the function can optionally convert this to 1D array/list prior to joining the input lists</t>
  </si>
  <si>
    <t>Demonstrating using simple 1D input arrays</t>
  </si>
  <si>
    <t>Inputs</t>
  </si>
  <si>
    <t>Simple 1D lists without blanks</t>
  </si>
  <si>
    <t>Simple 1D lists with blanks</t>
  </si>
  <si>
    <t>Simple 1D lists with blanks + errors</t>
  </si>
  <si>
    <t xml:space="preserve">-- replacing blanks with 0 (zero) </t>
  </si>
  <si>
    <t>-- replacing blanks with text</t>
  </si>
  <si>
    <t>-- replacing blanks with #N/A</t>
  </si>
  <si>
    <t>Demonstrating using 2D input arrays with differing orientations</t>
  </si>
  <si>
    <t>Xray</t>
  </si>
  <si>
    <t>Yankee</t>
  </si>
  <si>
    <t>Zulu</t>
  </si>
  <si>
    <t>Foxtrot</t>
  </si>
  <si>
    <t>Golf</t>
  </si>
  <si>
    <t>Vertical 2D lists (default behaviour)</t>
  </si>
  <si>
    <t>Vertical &amp; Horizontal 2D lists (default beahviour)</t>
  </si>
  <si>
    <t>Vertical &amp; Horizontal 2D lists</t>
  </si>
  <si>
    <t>-- converting 1st list to 1D, reading by column (default)</t>
  </si>
  <si>
    <t>-- converting 1st list to 1D, reading by row</t>
  </si>
  <si>
    <t>-- converting 2nd list to 1D, reading by column (default)</t>
  </si>
  <si>
    <t>-- converting 2nd list to 1D, reading by row</t>
  </si>
  <si>
    <t>Demonstrating filtering blanks (with 2D input lists)</t>
  </si>
  <si>
    <t>2D lists with filtering blanks</t>
  </si>
  <si>
    <t>2D lists with filtering blanks; 1st list converted to 1D</t>
  </si>
  <si>
    <r>
      <t xml:space="preserve">-- </t>
    </r>
    <r>
      <rPr>
        <b/>
        <i/>
        <sz val="10"/>
        <color rgb="FFFF8225"/>
        <rFont val="Calibri"/>
        <family val="2"/>
        <scheme val="minor"/>
      </rPr>
      <t>Note:</t>
    </r>
    <r>
      <rPr>
        <i/>
        <sz val="10"/>
        <color rgb="FFFF8225"/>
        <rFont val="Calibri"/>
        <family val="2"/>
        <scheme val="minor"/>
      </rPr>
      <t xml:space="preserve"> only input list rows where all cells are blank are filtered out before the join</t>
    </r>
  </si>
  <si>
    <r>
      <t xml:space="preserve">-- </t>
    </r>
    <r>
      <rPr>
        <b/>
        <i/>
        <sz val="10"/>
        <color rgb="FFFF8225"/>
        <rFont val="Calibri"/>
        <family val="2"/>
        <scheme val="minor"/>
      </rPr>
      <t>Note:</t>
    </r>
    <r>
      <rPr>
        <i/>
        <sz val="10"/>
        <color rgb="FFFF8225"/>
        <rFont val="Calibri"/>
        <family val="2"/>
        <scheme val="minor"/>
      </rPr>
      <t xml:space="preserve"> when converting to 1D array, any rows which are blank are filtered out before the join</t>
    </r>
  </si>
  <si>
    <t>Demonstrating outputting distinct rows and changing output orientation</t>
  </si>
  <si>
    <t>Both lists converted to 1D</t>
  </si>
  <si>
    <t>-- all rows output</t>
  </si>
  <si>
    <t>-- only distinct rows output</t>
  </si>
  <si>
    <t xml:space="preserve">Both lists converted to 1D </t>
  </si>
  <si>
    <t>-- horizontal output selected</t>
  </si>
  <si>
    <t>Data Analysis Tools Module</t>
  </si>
  <si>
    <t>FindItem Function</t>
  </si>
  <si>
    <t>Lambda function used to find any matching values within an array and return the position(s) -- working for 1D and 2D arrays</t>
  </si>
  <si>
    <t>Intended to be flexible enough to return the relative position, absolute position, or cell address</t>
  </si>
  <si>
    <t xml:space="preserve">Look to extend to allow for:  </t>
  </si>
  <si>
    <t>wildcard character searches for string matching</t>
  </si>
  <si>
    <t>logical searching beyond simply equals-to ( = )</t>
  </si>
  <si>
    <t>(e.g. &lt;&gt; / &gt;= / &lt;= / &gt; / &lt; )</t>
  </si>
  <si>
    <t>Data Tables:</t>
  </si>
  <si>
    <t>III</t>
  </si>
  <si>
    <t>JJJ</t>
  </si>
  <si>
    <t>KKK</t>
  </si>
  <si>
    <t>LLL</t>
  </si>
  <si>
    <t>Five</t>
  </si>
  <si>
    <t>Six</t>
  </si>
  <si>
    <t>ZZZZ</t>
  </si>
  <si>
    <t>YYYY</t>
  </si>
  <si>
    <t>XXXX</t>
  </si>
  <si>
    <t>WWWW</t>
  </si>
  <si>
    <t>VVVV</t>
  </si>
  <si>
    <t>FFFF</t>
  </si>
  <si>
    <t>GGGG</t>
  </si>
  <si>
    <t>HHHH</t>
  </si>
  <si>
    <t>IIII</t>
  </si>
  <si>
    <t>JJJJ</t>
  </si>
  <si>
    <t>KKKK</t>
  </si>
  <si>
    <t>LLLL</t>
  </si>
  <si>
    <t>(A.)</t>
  </si>
  <si>
    <t>Using a simple IF() function to find matching values, changing non-matching values to #N/A</t>
  </si>
  <si>
    <t>Using TOCOL() function to convert the matched array to a single 1D output array and filtering out #N/A values</t>
  </si>
  <si>
    <t xml:space="preserve">Find value:  </t>
  </si>
  <si>
    <t xml:space="preserve">Result:  </t>
  </si>
  <si>
    <t>(B.)</t>
  </si>
  <si>
    <t>Extending version A. to deal with no matches being found --&gt; returning #N/A</t>
  </si>
  <si>
    <t>(C.)</t>
  </si>
  <si>
    <t>Extending version A. to deal with no matches being found --&gt; returning custom string</t>
  </si>
  <si>
    <t xml:space="preserve">Not found text:  </t>
  </si>
  <si>
    <t>(not found)</t>
  </si>
  <si>
    <t>(D.)</t>
  </si>
  <si>
    <t>Extending to output a count matching values or output array of matches</t>
  </si>
  <si>
    <t xml:space="preserve">Option:  </t>
  </si>
  <si>
    <t>Returning matched item position:</t>
  </si>
  <si>
    <t>(E.)</t>
  </si>
  <si>
    <t>Updating version C. to return the absolute position of matched items within the source worksheet  --&gt;  [row],[col]</t>
  </si>
  <si>
    <t>(F.)</t>
  </si>
  <si>
    <t>Updating version C. to return the relative position of matched items within the source array  --&gt;  [row],[col]</t>
  </si>
  <si>
    <t>(G.)</t>
  </si>
  <si>
    <t>Updating version C. to return the cell address of the matched item(s)  --&gt;  A1 format</t>
  </si>
  <si>
    <t>(H.)</t>
  </si>
  <si>
    <t>Extending version G. to return the cell address of the matched item(s) with varying output styles</t>
  </si>
  <si>
    <t xml:space="preserve">A1 style ref:  </t>
  </si>
  <si>
    <t xml:space="preserve">Absolute ref:  </t>
  </si>
  <si>
    <t>Adding options for Match type and Output type</t>
  </si>
  <si>
    <t>(I.)</t>
  </si>
  <si>
    <t>Testing output options</t>
  </si>
  <si>
    <t xml:space="preserve">Output option:  </t>
  </si>
  <si>
    <t>Output option</t>
  </si>
  <si>
    <t>matched values</t>
  </si>
  <si>
    <t>relative position</t>
  </si>
  <si>
    <t>absolute position</t>
  </si>
  <si>
    <t>relative cell address</t>
  </si>
  <si>
    <t>absolute cell address</t>
  </si>
  <si>
    <t>count of matches</t>
  </si>
  <si>
    <t>(J.)</t>
  </si>
  <si>
    <t>Testing numeric and text matching options</t>
  </si>
  <si>
    <t xml:space="preserve">Match type:  </t>
  </si>
  <si>
    <t>=</t>
  </si>
  <si>
    <t>Match type</t>
  </si>
  <si>
    <t>equal to</t>
  </si>
  <si>
    <t>&lt;&gt;</t>
  </si>
  <si>
    <t>not equal to</t>
  </si>
  <si>
    <t>&gt;</t>
  </si>
  <si>
    <t>greater than</t>
  </si>
  <si>
    <t>&lt;</t>
  </si>
  <si>
    <t>less than</t>
  </si>
  <si>
    <t>&gt;=</t>
  </si>
  <si>
    <t>greater than or equal to</t>
  </si>
  <si>
    <t>&lt;=</t>
  </si>
  <si>
    <t>less than or equal to</t>
  </si>
  <si>
    <t>regex</t>
  </si>
  <si>
    <t>match with RegEx</t>
  </si>
  <si>
    <t>(K.)</t>
  </si>
  <si>
    <t>Combining versions I. and J. for matching option and output option</t>
  </si>
  <si>
    <t>Converting to LAMBDA &amp; adding Input Checks</t>
  </si>
  <si>
    <t>(L.)</t>
  </si>
  <si>
    <t>Converting version K. to LAMBDA() formula</t>
  </si>
  <si>
    <t>(M.)</t>
  </si>
  <si>
    <t>Testing Input checks</t>
  </si>
  <si>
    <t>(N.)</t>
  </si>
  <si>
    <t>Combining version L. Lambda function with version M. input checks</t>
  </si>
  <si>
    <t>Additional functionality</t>
  </si>
  <si>
    <t>(O.)</t>
  </si>
  <si>
    <t>Adding option to include header row in output array</t>
  </si>
  <si>
    <t xml:space="preserve">Add header row:  </t>
  </si>
  <si>
    <t>(P.)</t>
  </si>
  <si>
    <t>Adding option to split the output array into 2 columns for the postion-based output options</t>
  </si>
  <si>
    <t>(none)</t>
  </si>
  <si>
    <t xml:space="preserve">Split output array:  </t>
  </si>
  <si>
    <t>(Q.)</t>
  </si>
  <si>
    <t>Adding a non-case sensitive part-string match mode using the FIND() function</t>
  </si>
  <si>
    <t>find</t>
  </si>
  <si>
    <t>Decription:</t>
  </si>
  <si>
    <t>Lambda function which allows for finding matching values within a source array.</t>
  </si>
  <si>
    <t>For each match that is found, the function can either return the relative position of the match within the source array or worksheet, or the cell address.</t>
  </si>
  <si>
    <t>The match logic can be chosen beyond simply equal-to matching logic, including using a partial text match and regular expression (RegEx) test.</t>
  </si>
  <si>
    <t>The partial text match is non-case sensitive -- for a case sensitive partial text match, use the RegEx test matching logic with a sub-string to find rather than a regular expression string</t>
  </si>
  <si>
    <t>range</t>
  </si>
  <si>
    <r>
      <rPr>
        <b/>
        <sz val="10"/>
        <color rgb="FF9F5CC0"/>
        <rFont val="Calibri"/>
        <family val="2"/>
        <scheme val="minor"/>
      </rPr>
      <t>[required]</t>
    </r>
    <r>
      <rPr>
        <sz val="10"/>
        <color rgb="FF002138"/>
        <rFont val="Calibri"/>
        <family val="2"/>
        <scheme val="minor"/>
      </rPr>
      <t xml:space="preserve">  Range of cells containing the source array to look within -- can be a 1D or 2D array in any ortientation</t>
    </r>
  </si>
  <si>
    <t>find_item</t>
  </si>
  <si>
    <r>
      <rPr>
        <b/>
        <sz val="10"/>
        <color rgb="FF9F5CC0"/>
        <rFont val="Calibri"/>
        <family val="2"/>
        <scheme val="minor"/>
      </rPr>
      <t>[required]</t>
    </r>
    <r>
      <rPr>
        <sz val="10"/>
        <color rgb="FF002138"/>
        <rFont val="Calibri"/>
        <family val="2"/>
        <scheme val="minor"/>
      </rPr>
      <t xml:space="preserve">  The value to look for within the source range</t>
    </r>
  </si>
  <si>
    <t>This can be a number, a text string, or a cell reference, but should be a single value rather than an array</t>
  </si>
  <si>
    <r>
      <t xml:space="preserve">If the RegEx </t>
    </r>
    <r>
      <rPr>
        <sz val="10"/>
        <color theme="1" tint="0.249977111117893"/>
        <rFont val="Consolas"/>
        <family val="3"/>
      </rPr>
      <t>match_type</t>
    </r>
    <r>
      <rPr>
        <sz val="10"/>
        <color rgb="FF002138"/>
        <rFont val="Calibri"/>
        <family val="2"/>
        <scheme val="minor"/>
      </rPr>
      <t xml:space="preserve"> option is selected, the </t>
    </r>
    <r>
      <rPr>
        <sz val="10"/>
        <color theme="1" tint="0.249977111117893"/>
        <rFont val="Consolas"/>
        <family val="3"/>
      </rPr>
      <t>find_item</t>
    </r>
    <r>
      <rPr>
        <sz val="10"/>
        <color rgb="FF002138"/>
        <rFont val="Calibri"/>
        <family val="2"/>
        <scheme val="minor"/>
      </rPr>
      <t xml:space="preserve"> value is used as the regular expression string</t>
    </r>
  </si>
  <si>
    <t>match_type</t>
  </si>
  <si>
    <r>
      <rPr>
        <b/>
        <sz val="10"/>
        <color rgb="FFFC6017"/>
        <rFont val="Calibri"/>
        <family val="2"/>
        <scheme val="minor"/>
      </rPr>
      <t>[optional]</t>
    </r>
    <r>
      <rPr>
        <sz val="10"/>
        <color rgb="FF002138"/>
        <rFont val="Calibri"/>
        <family val="2"/>
        <scheme val="minor"/>
      </rPr>
      <t xml:space="preserve">   A single value (can be a number or text string) to determine the match type to use to find values</t>
    </r>
  </si>
  <si>
    <t>Valid inputs are a number between 0 and 6, or a valid string from the list below</t>
  </si>
  <si>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0</t>
    </r>
    <r>
      <rPr>
        <sz val="10"/>
        <color rgb="FF002138"/>
        <rFont val="Calibri"/>
        <family val="2"/>
        <scheme val="minor"/>
      </rPr>
      <t xml:space="preserve"> (equal-to matching logic)</t>
    </r>
  </si>
  <si>
    <t>"="</t>
  </si>
  <si>
    <r>
      <t>= (</t>
    </r>
    <r>
      <rPr>
        <sz val="10"/>
        <color rgb="FF0000FF"/>
        <rFont val="Calibri"/>
        <family val="2"/>
        <scheme val="minor"/>
      </rPr>
      <t>default</t>
    </r>
    <r>
      <rPr>
        <sz val="10"/>
        <color rgb="FF002138"/>
        <rFont val="Calibri"/>
        <family val="2"/>
        <scheme val="minor"/>
      </rPr>
      <t>)  uses equal-to matching logic</t>
    </r>
  </si>
  <si>
    <t>"&lt;&gt;"</t>
  </si>
  <si>
    <t>= uses not-equal-to matching logic</t>
  </si>
  <si>
    <t>"&gt;"</t>
  </si>
  <si>
    <t>= uses greater-than matching logic</t>
  </si>
  <si>
    <t>"&lt;"</t>
  </si>
  <si>
    <t>= uses less-than matching logic</t>
  </si>
  <si>
    <t>"&gt;="</t>
  </si>
  <si>
    <t>= uses greater-than-or-equal-to matching logic</t>
  </si>
  <si>
    <t>"&lt;="</t>
  </si>
  <si>
    <t>= uses less-than-or-equal-to matching logic</t>
  </si>
  <si>
    <t>"find"</t>
  </si>
  <si>
    <t>= attempts to find a sub-string / part-string within the source values; uses a non-case sensitive search / matching logic</t>
  </si>
  <si>
    <t>"regex"</t>
  </si>
  <si>
    <t>= uses a regular expression (RegEx) to test the source values and match if True</t>
  </si>
  <si>
    <t>output_type</t>
  </si>
  <si>
    <r>
      <rPr>
        <b/>
        <sz val="10"/>
        <color rgb="FFFC6017"/>
        <rFont val="Calibri"/>
        <family val="2"/>
        <scheme val="minor"/>
      </rPr>
      <t>[optional]</t>
    </r>
    <r>
      <rPr>
        <sz val="10"/>
        <color rgb="FF002138"/>
        <rFont val="Calibri"/>
        <family val="2"/>
        <scheme val="minor"/>
      </rPr>
      <t xml:space="preserve">   Single number between 0 and 5 to determine the function output type/format; if no value is provided,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0</t>
    </r>
  </si>
  <si>
    <r>
      <t>= (</t>
    </r>
    <r>
      <rPr>
        <sz val="10"/>
        <color rgb="FF0000FF"/>
        <rFont val="Calibri"/>
        <family val="2"/>
        <scheme val="minor"/>
      </rPr>
      <t>default</t>
    </r>
    <r>
      <rPr>
        <sz val="10"/>
        <color rgb="FF002138"/>
        <rFont val="Calibri"/>
        <family val="2"/>
        <scheme val="minor"/>
      </rPr>
      <t>) list of the matched values</t>
    </r>
  </si>
  <si>
    <r>
      <t xml:space="preserve">= the relative positon of each match within the source array in the format:  </t>
    </r>
    <r>
      <rPr>
        <sz val="10"/>
        <color theme="1" tint="0.249977111117893"/>
        <rFont val="Consolas"/>
        <family val="3"/>
      </rPr>
      <t>[row],[col]</t>
    </r>
  </si>
  <si>
    <r>
      <t xml:space="preserve">= the absolute positon of each match within the source worksheet in the format:  </t>
    </r>
    <r>
      <rPr>
        <sz val="10"/>
        <color theme="1" tint="0.249977111117893"/>
        <rFont val="Consolas"/>
        <family val="3"/>
      </rPr>
      <t>[row],[col]</t>
    </r>
  </si>
  <si>
    <r>
      <t xml:space="preserve">= the cell address of each match using the cell reference format:  </t>
    </r>
    <r>
      <rPr>
        <sz val="10"/>
        <color theme="1" tint="0.249977111117893"/>
        <rFont val="Consolas"/>
        <family val="3"/>
      </rPr>
      <t>A1</t>
    </r>
  </si>
  <si>
    <r>
      <t xml:space="preserve">= the absolute cell address of each match using the cell reference format:  </t>
    </r>
    <r>
      <rPr>
        <sz val="10"/>
        <color theme="1" tint="0.249977111117893"/>
        <rFont val="Consolas"/>
        <family val="3"/>
      </rPr>
      <t>$A$1</t>
    </r>
  </si>
  <si>
    <t>= the count of the number of found matches</t>
  </si>
  <si>
    <t>if_not_found</t>
  </si>
  <si>
    <r>
      <rPr>
        <b/>
        <sz val="10"/>
        <color rgb="FFFC6017"/>
        <rFont val="Calibri"/>
        <family val="2"/>
        <scheme val="minor"/>
      </rPr>
      <t>[optional]</t>
    </r>
    <r>
      <rPr>
        <sz val="10"/>
        <color rgb="FF002138"/>
        <rFont val="Calibri"/>
        <family val="2"/>
        <scheme val="minor"/>
      </rPr>
      <t xml:space="preserve">   A single value (can be a number or text string) which is returned by the function if no matches are found</t>
    </r>
  </si>
  <si>
    <r>
      <t xml:space="preserve">If not supplied, the function will </t>
    </r>
    <r>
      <rPr>
        <sz val="10"/>
        <color rgb="FF0000FF"/>
        <rFont val="Calibri"/>
        <family val="2"/>
        <scheme val="minor"/>
      </rPr>
      <t>default</t>
    </r>
    <r>
      <rPr>
        <sz val="10"/>
        <color rgb="FF002138"/>
        <rFont val="Calibri"/>
        <family val="2"/>
        <scheme val="minor"/>
      </rPr>
      <t xml:space="preserve"> to returning a </t>
    </r>
    <r>
      <rPr>
        <sz val="10"/>
        <color rgb="FFC00000"/>
        <rFont val="Consolas"/>
        <family val="3"/>
      </rPr>
      <t>#N/A</t>
    </r>
    <r>
      <rPr>
        <sz val="10"/>
        <color rgb="FF002138"/>
        <rFont val="Calibri"/>
        <family val="2"/>
        <scheme val="minor"/>
      </rPr>
      <t xml:space="preserve"> value</t>
    </r>
  </si>
  <si>
    <t>add_header</t>
  </si>
  <si>
    <r>
      <rPr>
        <b/>
        <sz val="10"/>
        <color rgb="FFFC6017"/>
        <rFont val="Calibri"/>
        <family val="2"/>
        <scheme val="minor"/>
      </rPr>
      <t>[optional]</t>
    </r>
    <r>
      <rPr>
        <sz val="10"/>
        <color rgb="FF002138"/>
        <rFont val="Calibri"/>
        <family val="2"/>
        <scheme val="minor"/>
      </rPr>
      <t xml:space="preserve">   A True/False value to determine whether or not to add a header row to the function output array</t>
    </r>
  </si>
  <si>
    <r>
      <t xml:space="preserve">The input can be either </t>
    </r>
    <r>
      <rPr>
        <sz val="10"/>
        <color rgb="FF0000FF"/>
        <rFont val="Consolas"/>
        <family val="3"/>
      </rPr>
      <t>TRUE</t>
    </r>
    <r>
      <rPr>
        <sz val="10"/>
        <color rgb="FF002138"/>
        <rFont val="Calibri"/>
        <family val="2"/>
        <scheme val="minor"/>
      </rPr>
      <t>/</t>
    </r>
    <r>
      <rPr>
        <sz val="10"/>
        <color rgb="FF0000FF"/>
        <rFont val="Consolas"/>
        <family val="3"/>
      </rPr>
      <t>FALSE</t>
    </r>
    <r>
      <rPr>
        <sz val="10"/>
        <color rgb="FF002138"/>
        <rFont val="Calibri"/>
        <family val="2"/>
        <scheme val="minor"/>
      </rPr>
      <t xml:space="preserve"> or </t>
    </r>
    <r>
      <rPr>
        <sz val="10"/>
        <color rgb="FF0000FF"/>
        <rFont val="Consolas"/>
        <family val="3"/>
      </rPr>
      <t>1</t>
    </r>
    <r>
      <rPr>
        <sz val="10"/>
        <color rgb="FF002138"/>
        <rFont val="Calibri"/>
        <family val="2"/>
        <scheme val="minor"/>
      </rPr>
      <t>/</t>
    </r>
    <r>
      <rPr>
        <sz val="10"/>
        <color rgb="FF0000FF"/>
        <rFont val="Consolas"/>
        <family val="3"/>
      </rPr>
      <t>0</t>
    </r>
    <r>
      <rPr>
        <sz val="10"/>
        <color rgb="FF002138"/>
        <rFont val="Calibri"/>
        <family val="2"/>
        <scheme val="minor"/>
      </rPr>
      <t xml:space="preserve"> </t>
    </r>
  </si>
  <si>
    <r>
      <t xml:space="preserve">If not supplied, will </t>
    </r>
    <r>
      <rPr>
        <sz val="10"/>
        <color rgb="FF0000FF"/>
        <rFont val="Calibri"/>
        <family val="2"/>
        <scheme val="minor"/>
      </rPr>
      <t>default</t>
    </r>
    <r>
      <rPr>
        <sz val="10"/>
        <color rgb="FF002138"/>
        <rFont val="Calibri"/>
        <family val="2"/>
        <scheme val="minor"/>
      </rPr>
      <t xml:space="preserve"> to </t>
    </r>
    <r>
      <rPr>
        <sz val="10"/>
        <color rgb="FF0000FF"/>
        <rFont val="Consolas"/>
        <family val="3"/>
      </rPr>
      <t>FALSE</t>
    </r>
    <r>
      <rPr>
        <sz val="10"/>
        <color rgb="FF002138"/>
        <rFont val="Calibri"/>
        <family val="2"/>
        <scheme val="minor"/>
      </rPr>
      <t xml:space="preserve"> (</t>
    </r>
    <r>
      <rPr>
        <sz val="10"/>
        <color rgb="FF0000FF"/>
        <rFont val="Consolas"/>
        <family val="3"/>
      </rPr>
      <t>0</t>
    </r>
    <r>
      <rPr>
        <sz val="10"/>
        <color rgb="FF002138"/>
        <rFont val="Calibri"/>
        <family val="2"/>
        <scheme val="minor"/>
      </rPr>
      <t>)</t>
    </r>
  </si>
  <si>
    <t>split_output</t>
  </si>
  <si>
    <r>
      <rPr>
        <b/>
        <sz val="10"/>
        <color rgb="FFFC6017"/>
        <rFont val="Calibri"/>
        <family val="2"/>
        <scheme val="minor"/>
      </rPr>
      <t>[optional]</t>
    </r>
    <r>
      <rPr>
        <sz val="10"/>
        <color rgb="FF002138"/>
        <rFont val="Calibri"/>
        <family val="2"/>
        <scheme val="minor"/>
      </rPr>
      <t xml:space="preserve">   A True/False value to determine whether or not split the output array into two columns as appropriate</t>
    </r>
  </si>
  <si>
    <r>
      <t xml:space="preserve">If the </t>
    </r>
    <r>
      <rPr>
        <sz val="10"/>
        <color theme="1" tint="0.249977111117893"/>
        <rFont val="Consolas"/>
        <family val="3"/>
      </rPr>
      <t>output_type</t>
    </r>
    <r>
      <rPr>
        <sz val="10"/>
        <color rgb="FF002138"/>
        <rFont val="Calibri"/>
        <family val="2"/>
        <scheme val="minor"/>
      </rPr>
      <t xml:space="preserve"> selected is relative or abolsute position, then this option can split the position of each match into a 2 column array for row and column values</t>
    </r>
  </si>
  <si>
    <t>Error checks:</t>
  </si>
  <si>
    <t>#REF!</t>
  </si>
  <si>
    <r>
      <t xml:space="preserve">Invalid cell reference provided for the </t>
    </r>
    <r>
      <rPr>
        <sz val="10"/>
        <color theme="1" tint="0.249977111117893"/>
        <rFont val="Consolas"/>
        <family val="3"/>
      </rPr>
      <t>range</t>
    </r>
    <r>
      <rPr>
        <sz val="10"/>
        <color rgb="FF002138"/>
        <rFont val="Calibri"/>
        <family val="2"/>
        <scheme val="minor"/>
      </rPr>
      <t xml:space="preserve"> input, or a broken cell reference within any of the inputs</t>
    </r>
  </si>
  <si>
    <t>#VALUE!</t>
  </si>
  <si>
    <r>
      <rPr>
        <sz val="10"/>
        <color theme="1" tint="0.249977111117893"/>
        <rFont val="Consolas"/>
        <family val="3"/>
      </rPr>
      <t>match_type</t>
    </r>
    <r>
      <rPr>
        <sz val="10"/>
        <color rgb="FF002138"/>
        <rFont val="Calibri"/>
        <family val="2"/>
        <scheme val="minor"/>
      </rPr>
      <t xml:space="preserve"> parameter is invalid -- not a number between 0 and 6 or one of the expected/allowed input strings</t>
    </r>
  </si>
  <si>
    <r>
      <rPr>
        <sz val="10"/>
        <color theme="1" tint="0.249977111117893"/>
        <rFont val="Consolas"/>
        <family val="3"/>
      </rPr>
      <t>output_type</t>
    </r>
    <r>
      <rPr>
        <sz val="10"/>
        <color rgb="FF002138"/>
        <rFont val="Calibri"/>
        <family val="2"/>
        <scheme val="minor"/>
      </rPr>
      <t xml:space="preserve"> parameter is invalid -- not a number between 0 and 5</t>
    </r>
  </si>
  <si>
    <t>// Parameter declarations</t>
  </si>
  <si>
    <t>range,</t>
  </si>
  <si>
    <t>find_item,</t>
  </si>
  <si>
    <t>[match_type],</t>
  </si>
  <si>
    <t>[output_type],</t>
  </si>
  <si>
    <t>[if_not_found],</t>
  </si>
  <si>
    <t>[add_header],</t>
  </si>
  <si>
    <t>[split_output],</t>
  </si>
  <si>
    <t>// Main procedure</t>
  </si>
  <si>
    <t>_rng, range,</t>
  </si>
  <si>
    <t>_itm, find_item,</t>
  </si>
  <si>
    <t>// Deal with the optional input parameters and set default values for any omitted parameters</t>
  </si>
  <si>
    <t>_mInp, IF( OR( ISOMITTED(match_type), ISBLANK(match_type)), 0, INT(match_type)),</t>
  </si>
  <si>
    <t>_typ, IF( ISNUMBER(_mInp), _mInp + 1, IFNA( MATCH( LOWER(match_type), {"=","&lt;&gt;","&gt;","&lt;","&gt;=","&lt;=","find","regex"}, 0), -1)),</t>
  </si>
  <si>
    <t>_optn, IF( OR( ISOMITTED(output_type), ISBLANK(output_type)), 0, INT(output_type)),</t>
  </si>
  <si>
    <t>_rep, IF( OR( ISOMITTED(if_not_found), ISBLANK(if_not_found)), NA(), if_not_found),</t>
  </si>
  <si>
    <t>_add, IF( OR( ISOMITTED(add_header), ISBLANK(add_header)), FALSE, add_header),</t>
  </si>
  <si>
    <t>_splt, IF( OR( ISOMITTED(split_output), ISBLANK(split_output)), FALSE, split_output),</t>
  </si>
  <si>
    <t>// Check inputs</t>
  </si>
  <si>
    <t>//  --&gt; invalid cell reference in the range parameter will give a #REF! error</t>
  </si>
  <si>
    <t>//  --&gt; invalid inputs provided for the match_type or output_type parameters will give a #VALUE! Error</t>
  </si>
  <si>
    <t>NOT(ISREF(range)), 2,</t>
  </si>
  <si>
    <t>OR(</t>
  </si>
  <si>
    <t>_typ &lt; 1, _typ &gt; 8,</t>
  </si>
  <si>
    <t>NOT(ISNUMBER(_optn)), _optn &lt; 0, _optn &gt; 5</t>
  </si>
  <si>
    <t>3, 1)</t>
  </si>
  <si>
    <t>// Creates an array of the chosen output type/format to the same dimensions as the source array</t>
  </si>
  <si>
    <t>//  --&gt; the CHOOSE() function determines which output type to use</t>
  </si>
  <si>
    <t>_tbl, CHOOSE(_optn + 1,</t>
  </si>
  <si>
    <t>_rng,</t>
  </si>
  <si>
    <t>(ROW(_rng) - ROW( TAKE(_rng, 1)) + 1) &amp; "," &amp; (COLUMN(_rng) - COLUMN( TAKE(_rng, , 1)) + 1),</t>
  </si>
  <si>
    <t>ROW(_rng) &amp; "," &amp; COLUMN(_rng),</t>
  </si>
  <si>
    <t>ADDRESS( ROW(_rng), COLUMN(_rng), 4, 1),</t>
  </si>
  <si>
    <t>ADDRESS( ROW(_rng), COLUMN(_rng), 1, 1),</t>
  </si>
  <si>
    <t>_rng</t>
  </si>
  <si>
    <t>//  --&gt; the CHOOSE() function determines which match type to use</t>
  </si>
  <si>
    <t>//  --&gt; the IF() functions go through the source array and preserves any matches (from the created outputs array, _tbl) and sets non-matches to #N/A</t>
  </si>
  <si>
    <t>//  --&gt; the TOCOL() function converts the updated array to a single vertical 1D array and filters out #N/A values to leave only any matches</t>
  </si>
  <si>
    <t>IF(_rng = _itm, _tbl, NA()),</t>
  </si>
  <si>
    <t>IF(_rng &lt;&gt; _itm, _tbl, NA()),</t>
  </si>
  <si>
    <t>IF(_rng &gt; _itm, _tbl, NA()),</t>
  </si>
  <si>
    <t>IF(_rng &lt; _itm, _tbl, NA()),</t>
  </si>
  <si>
    <t>IF(_rng &gt;= _itm, _tbl, NA()),</t>
  </si>
  <si>
    <t>IF(_rng &lt;= _itm, _tbl, NA()),</t>
  </si>
  <si>
    <t>IF( ISNUMBER( FIND( LOWER(_itm), LOWER(_rng))), _tbl, NA()),</t>
  </si>
  <si>
    <t>2),</t>
  </si>
  <si>
    <t>// Determine whether the return result should be the filtered/matched output array or the count of the filtered/matched output array</t>
  </si>
  <si>
    <t>// Check if the calculated result returns an error suggesting not match -- if so return the correct "not found" value</t>
  </si>
  <si>
    <t>_arr, IF( ISERROR(_calc), IF(_optn = 5, 0, _rep), _calc),</t>
  </si>
  <si>
    <t>// Create the required header based on the chosen output type, and stack this on top of the calculated results array</t>
  </si>
  <si>
    <t>_hdr, CHOOSE(_optn + 1,</t>
  </si>
  <si>
    <t>"Matches",</t>
  </si>
  <si>
    <t>"Row,Column",</t>
  </si>
  <si>
    <t>"Cell Address",</t>
  </si>
  <si>
    <t>"Count of Matches"</t>
  </si>
  <si>
    <t>_inc, VSTACK(_hdr, _arr),</t>
  </si>
  <si>
    <t>// If the relative or absolute cell position output type is chosen and the split_output parameter is TRUE then the header and results are split into two columns</t>
  </si>
  <si>
    <t>_rslt, IF( AND(_splt, _optn &gt; 0, _optn &lt; 3),</t>
  </si>
  <si>
    <t>DROP( REDUCE("", _inc, LAMBDA(_acc,_val, VSTACK(_acc, TEXTSPLIT(_val, ",", , TRUE)))), 1),</t>
  </si>
  <si>
    <t>_inc</t>
  </si>
  <si>
    <t>// If the add_header parameter is FALSE then remove the header row</t>
  </si>
  <si>
    <t>_out, DROP(_rslt, IF(_add, 0, 1)),</t>
  </si>
  <si>
    <t>// If there are any #N/A values in the output array these replaced with the if_not_found value</t>
  </si>
  <si>
    <t>_rtn, IF( ISNA(_out), _rep, _out),</t>
  </si>
  <si>
    <t>// If the input checks (_inpChk) have flagged then return the required Excel error code, otherwise return the calculated result (_rtn)</t>
  </si>
  <si>
    <t>FindItem()</t>
  </si>
  <si>
    <t>RXL_FindItem</t>
  </si>
  <si>
    <t>Finds matching values within a source array</t>
  </si>
  <si>
    <t>Returns a list of the values, the positions of the values, or a count of the number of matching values</t>
  </si>
  <si>
    <t>https://gist.github.com/r-silk/ad8fa1536830e6fbfbf91953fa4efc3a</t>
  </si>
  <si>
    <t>P-1</t>
  </si>
  <si>
    <t>P-2</t>
  </si>
  <si>
    <t>P-3</t>
  </si>
  <si>
    <t>P-4</t>
  </si>
  <si>
    <t>P-5</t>
  </si>
  <si>
    <t>P-6</t>
  </si>
  <si>
    <t>P-7</t>
  </si>
  <si>
    <t>P-8</t>
  </si>
  <si>
    <t>P-9</t>
  </si>
  <si>
    <t>P-10</t>
  </si>
  <si>
    <t>P-11</t>
  </si>
  <si>
    <t>P-12</t>
  </si>
  <si>
    <t>Category 1</t>
  </si>
  <si>
    <t>Category 2</t>
  </si>
  <si>
    <t>Category 3</t>
  </si>
  <si>
    <t>Category 4</t>
  </si>
  <si>
    <t>Category 5</t>
  </si>
  <si>
    <t>Demonstrating default behaviour</t>
  </si>
  <si>
    <t>Find item</t>
  </si>
  <si>
    <t>Using different match modes</t>
  </si>
  <si>
    <t>With text based match mode input</t>
  </si>
  <si>
    <t>With numeric match mode input</t>
  </si>
  <si>
    <t>Using different output modes</t>
  </si>
  <si>
    <t>Listed matches (in order they are found)</t>
  </si>
  <si>
    <t>Listed matches showing relative position within source array (row, col.)</t>
  </si>
  <si>
    <t>Listed matches showing cell address</t>
  </si>
  <si>
    <t>Count of matches</t>
  </si>
  <si>
    <t>Demonstrating use of the if_not_found parameter</t>
  </si>
  <si>
    <t>Default behaviour</t>
  </si>
  <si>
    <t>Supplying a text string</t>
  </si>
  <si>
    <t>Supplying a numeric value</t>
  </si>
  <si>
    <t>Supplying a different Excel error code</t>
  </si>
  <si>
    <t>When used with the "count of matches" output mode</t>
  </si>
  <si>
    <t>Demonstrating use of the add_header and split_output parameters</t>
  </si>
  <si>
    <t>Using the relative default output type with header row</t>
  </si>
  <si>
    <t>Using the relative position output type with header row</t>
  </si>
  <si>
    <t>Using the relative position output type with header row + split output</t>
  </si>
  <si>
    <t>Using the absolute cell address output type with header row + split output</t>
  </si>
  <si>
    <t>Using the count of matches output type with header row + split output</t>
  </si>
  <si>
    <t>Demonstrating using the relative position output with split_output, to drive formulae to return the matching row and columns titles from source data set</t>
  </si>
  <si>
    <t xml:space="preserve">Find item: </t>
  </si>
  <si>
    <t xml:space="preserve">Output: </t>
  </si>
  <si>
    <t>Demonstrating using text-based matching</t>
  </si>
  <si>
    <t>Test List</t>
  </si>
  <si>
    <t>ABC Ltd</t>
  </si>
  <si>
    <t>urban greenery ltd</t>
  </si>
  <si>
    <t>CraftCove plc</t>
  </si>
  <si>
    <t>Vintage Wines Ltd</t>
  </si>
  <si>
    <t>Lux Soap Co.</t>
  </si>
  <si>
    <t>PixelPlus Studios plc</t>
  </si>
  <si>
    <t>Ink Splash Printing Co.</t>
  </si>
  <si>
    <t>Apex Group LLP</t>
  </si>
  <si>
    <t>GT Partners LLP</t>
  </si>
  <si>
    <t>Oasis Health PLC</t>
  </si>
  <si>
    <t>Matching sub-string / part-string  using numeric match-type input  --&gt; case insensitive</t>
  </si>
  <si>
    <t xml:space="preserve">Find: </t>
  </si>
  <si>
    <t>Ltd</t>
  </si>
  <si>
    <t>Matching sub-string / part-string  using text match-type input  --&gt; case insensitive</t>
  </si>
  <si>
    <t>plc</t>
  </si>
  <si>
    <t>Matching part-string with case sensitive match using Regex match-type</t>
  </si>
  <si>
    <t>Matching a text pattern using Regex match-type</t>
  </si>
  <si>
    <t>^\w{1,3}\s.*</t>
  </si>
  <si>
    <t>https://gist.github.com/r-silk/1203fd946f4096f3744083040668dbae</t>
  </si>
  <si>
    <t>https://gist.github.com/r-silk/c31faf1e9de8d01687447bede455f8cc</t>
  </si>
  <si>
    <t>Input data</t>
  </si>
  <si>
    <t>North</t>
  </si>
  <si>
    <t>South</t>
  </si>
  <si>
    <t>Output -- not filling blank header values</t>
  </si>
  <si>
    <t>Region</t>
  </si>
  <si>
    <t>Product</t>
  </si>
  <si>
    <t>Year</t>
  </si>
  <si>
    <t>Quarter</t>
  </si>
  <si>
    <t>Sales</t>
  </si>
  <si>
    <t>Output -- filling blank header values from above + left (default)</t>
  </si>
  <si>
    <r>
      <t xml:space="preserve">Demonstratring filling blank </t>
    </r>
    <r>
      <rPr>
        <b/>
        <i/>
        <sz val="10"/>
        <color rgb="FF002138"/>
        <rFont val="Consolas"/>
        <family val="3"/>
      </rPr>
      <t>row_headers</t>
    </r>
    <r>
      <rPr>
        <b/>
        <i/>
        <sz val="10"/>
        <color rgb="FF002138"/>
        <rFont val="Calibri"/>
        <family val="2"/>
        <scheme val="minor"/>
      </rPr>
      <t xml:space="preserve"> and </t>
    </r>
    <r>
      <rPr>
        <b/>
        <i/>
        <sz val="10"/>
        <color rgb="FF002138"/>
        <rFont val="Consolas"/>
        <family val="3"/>
      </rPr>
      <t>column_headers</t>
    </r>
    <r>
      <rPr>
        <b/>
        <i/>
        <sz val="10"/>
        <color rgb="FF002138"/>
        <rFont val="Calibri"/>
        <family val="2"/>
        <scheme val="minor"/>
      </rPr>
      <t xml:space="preserve"> values</t>
    </r>
  </si>
  <si>
    <t xml:space="preserve">_mtch, TOCOL( </t>
  </si>
  <si>
    <t>CHOOSE(_typ,</t>
  </si>
  <si>
    <t>IF( REGEXTEST(_rng, _itm), _tbl, NA())</t>
  </si>
  <si>
    <t>_calc, IF(_optn &lt;&gt; 5, _mtch, ROWS(_mtch)),</t>
  </si>
  <si>
    <t>=LAMBDA(range,find_item,[match_type],[output_type],[if_not_found],[add_header],[split_output],LET(_rng,range,_itm,find_item,_mInp,IF(OR(ISOMITTED(match_type),ISBLANK(match_type)),0,INT(match_type)),_typ,IF(ISNUMBER(_mInp),_mInp+1,IFNA(MATCH(LOWER(match_type),{"=","&lt;&gt;","&gt;","&lt;","&gt;=","&lt;=","find","regex"},0),-1)),_optn,IF(OR(ISOMITTED(output_type),ISBLANK(output_type)),0,INT(output_type)),_rep,IF(OR(ISOMITTED(if_not_found),ISBLANK(if_not_found)),NA(),if_not_found),_add,IF(OR(ISOMITTED(add_header),ISBLANK(add_header)),FALSE,add_header),_splt,IF(OR(ISOMITTED(split_output),ISBLANK(split_output)),FALSE,split_output),_inpChk,IF(NOT(ISREF(range)),2,IF(OR(_typ&lt;1,_typ&gt;8,NOT(ISNUMBER(_optn)),_optn&lt;0,_optn&gt;5),3,1)),_tbl,CHOOSE(_optn+1,_rng,(ROW(_rng)-ROW(TAKE(_rng,1))+1)&amp;","&amp;(COLUMN(_rng)-COLUMN(TAKE(_rng,,1))+1),ROW(_rng)&amp;","&amp;COLUMN(_rng),ADDRESS(ROW(_rng),COLUMN(_rng),4,1),ADDRESS(ROW(_rng),COLUMN(_rng),1,1),_rng),_mtch,TOCOL(CHOOSE(_typ,IF(_rng=_itm,_tbl,NA()),IF(_rng&lt;&gt;_itm,_tbl,NA()),IF(_rng&gt;_itm,_tbl,NA()),IF(_rng&lt;_itm,_tbl,NA()),IF(_rng&gt;=_itm,_tbl,NA()),IF(_rng&lt;=_itm,_tbl,NA()),IF(ISNUMBER(FIND(LOWER(_itm),LOWER(_rng))),_tbl,NA()),IF(REGEXTEST(_rng,_itm),_tbl,NA())),2),_calc,IF(_optn&lt;&gt;5,_mtch,ROWS(_mtch)),_arr,IF(ISERROR(_calc),IF(_optn=5,0,_rep),_calc),_hdr,CHOOSE(_optn+1,"Matches","Row,Column","Row,Column","Cell Address","Cell Address","Count of Matches"),_inc,VSTACK(_hdr,_arr),_rslt,IF(AND(_splt,_optn&gt;0,_optn&lt;3),DROP(REDUCE("",_inc,LAMBDA(_acc,_val,VSTACK(_acc,TEXTSPLIT(_val,",",,TRUE)))),1),_inc),_out,DROP(_rslt,IF(_add,0,1)),_rtn,IF(ISNA(_out),_rep,_out),CHOOSE(_inpChk,_rtn,#REF!,#VALUE!)))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</si>
</sst>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_);[Red]\(#,##0\);\ \-_)"/>
    <numFmt numFmtId="165" formatCode="[Red]&quot;CHECK&quot;;[Red]&quot;ERROR&quot;;&quot;OK&quot;"/>
    <numFmt numFmtId="166" formatCode="#,##0_);\(#,##0\);\-_)"/>
    <numFmt numFmtId="167" formatCode="&quot;£&quot;#,##0.0,\ \K_);&quot;£&quot;\(#,##0.0,\ \K\);&quot;£&quot;0_)"/>
    <numFmt numFmtId="168" formatCode="mmm\-yyyy_)"/>
    <numFmt numFmtId="169" formatCode="00\."/>
    <numFmt numFmtId="170" formatCode="&quot;On (1)&quot;;[Red]&quot;Err&quot;;&quot;Off (0)&quot;"/>
    <numFmt numFmtId="171" formatCode="&quot;Yes (1)&quot;;[Red]&quot;Err&quot;;&quot;No (0)&quot;"/>
    <numFmt numFmtId="172" formatCode="0_);\(0\);\-_)"/>
  </numFmts>
  <fonts count="60" x14ac:knownFonts="1">
    <font>
      <sz val="10"/>
      <color rgb="FF002138"/>
      <name val="Calibri"/>
      <family val="2"/>
      <scheme val="minor"/>
    </font>
    <font>
      <sz val="10"/>
      <color theme="1"/>
      <name val="Calibri"/>
      <family val="2"/>
    </font>
    <font>
      <sz val="10"/>
      <color theme="1"/>
      <name val="Calibri"/>
      <family val="2"/>
    </font>
    <font>
      <sz val="10"/>
      <color theme="1"/>
      <name val="Calibri"/>
      <family val="2"/>
    </font>
    <font>
      <sz val="11"/>
      <color rgb="FF3F3F76"/>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0"/>
      <color theme="1"/>
      <name val="Calibri"/>
      <family val="2"/>
      <scheme val="minor"/>
    </font>
    <font>
      <sz val="10"/>
      <color rgb="FF3F9C35"/>
      <name val="Consolas"/>
      <family val="3"/>
    </font>
    <font>
      <b/>
      <i/>
      <sz val="10"/>
      <color theme="1"/>
      <name val="Calibri"/>
      <family val="2"/>
    </font>
    <font>
      <sz val="10"/>
      <color theme="1"/>
      <name val="Calibri"/>
      <family val="2"/>
      <scheme val="minor"/>
    </font>
    <font>
      <sz val="10"/>
      <color rgb="FF9C0006"/>
      <name val="Calibri"/>
      <family val="2"/>
      <scheme val="minor"/>
    </font>
    <font>
      <sz val="10"/>
      <color rgb="FF002138"/>
      <name val="Calibri"/>
      <family val="2"/>
      <scheme val="minor"/>
    </font>
    <font>
      <sz val="10"/>
      <color rgb="FF0000FF"/>
      <name val="Calibri"/>
      <family val="2"/>
      <scheme val="minor"/>
    </font>
    <font>
      <i/>
      <sz val="10"/>
      <color rgb="FF808080"/>
      <name val="Calibri"/>
      <family val="2"/>
      <scheme val="minor"/>
    </font>
    <font>
      <u/>
      <sz val="10"/>
      <color rgb="FF960040"/>
      <name val="Calibri"/>
      <family val="2"/>
      <scheme val="minor"/>
    </font>
    <font>
      <sz val="10"/>
      <color rgb="FF006100"/>
      <name val="Calibri"/>
      <family val="2"/>
      <scheme val="minor"/>
    </font>
    <font>
      <b/>
      <sz val="12"/>
      <color rgb="FFFFFFFF"/>
      <name val="Arial"/>
      <family val="2"/>
      <scheme val="major"/>
    </font>
    <font>
      <b/>
      <sz val="11"/>
      <color rgb="FFFFFFFF"/>
      <name val="Arial"/>
      <family val="2"/>
      <scheme val="major"/>
    </font>
    <font>
      <b/>
      <sz val="10"/>
      <color rgb="FF595959"/>
      <name val="Arial"/>
      <family val="2"/>
      <scheme val="major"/>
    </font>
    <font>
      <u/>
      <sz val="10"/>
      <color rgb="FFB75EE1"/>
      <name val="Calibri"/>
      <family val="2"/>
      <scheme val="minor"/>
    </font>
    <font>
      <sz val="10"/>
      <color theme="0" tint="-0.249977111117893"/>
      <name val="Calibri"/>
      <family val="2"/>
      <scheme val="minor"/>
    </font>
    <font>
      <sz val="10"/>
      <color rgb="FF195C89"/>
      <name val="Calibri"/>
      <family val="2"/>
      <scheme val="minor"/>
    </font>
    <font>
      <sz val="12"/>
      <color rgb="FF195C89"/>
      <name val="Arial"/>
      <family val="2"/>
      <scheme val="major"/>
    </font>
    <font>
      <sz val="10"/>
      <color theme="0"/>
      <name val="Calibri"/>
      <family val="2"/>
      <scheme val="minor"/>
    </font>
    <font>
      <sz val="10"/>
      <color theme="0" tint="-0.34998626667073579"/>
      <name val="Calibri"/>
      <family val="2"/>
      <scheme val="minor"/>
    </font>
    <font>
      <i/>
      <sz val="10"/>
      <color rgb="FF33B9F2"/>
      <name val="Calibri"/>
      <family val="2"/>
      <scheme val="minor"/>
    </font>
    <font>
      <sz val="10"/>
      <color rgb="FF9C5700"/>
      <name val="Calibri"/>
      <family val="2"/>
      <scheme val="minor"/>
    </font>
    <font>
      <i/>
      <sz val="10"/>
      <color rgb="FFFF8225"/>
      <name val="Calibri"/>
      <family val="2"/>
      <scheme val="minor"/>
    </font>
    <font>
      <sz val="10"/>
      <color rgb="FFB400B4"/>
      <name val="Calibri"/>
      <family val="2"/>
      <scheme val="minor"/>
    </font>
    <font>
      <sz val="10"/>
      <color rgb="FF8C0000"/>
      <name val="Calibri"/>
      <family val="2"/>
      <scheme val="minor"/>
    </font>
    <font>
      <b/>
      <sz val="12"/>
      <color rgb="FF195C89"/>
      <name val="Arial"/>
      <family val="2"/>
      <scheme val="major"/>
    </font>
    <font>
      <b/>
      <sz val="16"/>
      <color rgb="FF0E2550"/>
      <name val="Arial"/>
      <family val="2"/>
      <scheme val="major"/>
    </font>
    <font>
      <sz val="10"/>
      <color rgb="FFB4B4B4"/>
      <name val="Calibri"/>
      <family val="2"/>
      <scheme val="minor"/>
    </font>
    <font>
      <sz val="10"/>
      <color rgb="FFFF0000"/>
      <name val="Calibri"/>
      <family val="2"/>
      <scheme val="minor"/>
    </font>
    <font>
      <b/>
      <sz val="14"/>
      <color rgb="FFFFFFFF"/>
      <name val="Arial"/>
      <family val="2"/>
      <scheme val="major"/>
    </font>
    <font>
      <sz val="10"/>
      <color theme="0"/>
      <name val="Calibri"/>
      <family val="2"/>
    </font>
    <font>
      <b/>
      <sz val="10"/>
      <color rgb="FF002138"/>
      <name val="Calibri"/>
      <family val="2"/>
      <scheme val="minor"/>
    </font>
    <font>
      <b/>
      <i/>
      <sz val="10"/>
      <color rgb="FF002138"/>
      <name val="Calibri"/>
      <family val="2"/>
      <scheme val="minor"/>
    </font>
    <font>
      <sz val="10"/>
      <color theme="1" tint="0.249977111117893"/>
      <name val="Consolas"/>
      <family val="3"/>
    </font>
    <font>
      <b/>
      <sz val="10"/>
      <color rgb="FFFC6017"/>
      <name val="Calibri"/>
      <family val="2"/>
      <scheme val="minor"/>
    </font>
    <font>
      <b/>
      <sz val="10"/>
      <color rgb="FFB75EE1"/>
      <name val="Calibri"/>
      <family val="2"/>
      <scheme val="minor"/>
    </font>
    <font>
      <sz val="10"/>
      <color rgb="FFC00000"/>
      <name val="Consolas"/>
      <family val="3"/>
    </font>
    <font>
      <i/>
      <sz val="10"/>
      <color rgb="FF002138"/>
      <name val="Calibri"/>
      <family val="2"/>
      <scheme val="minor"/>
    </font>
    <font>
      <sz val="10"/>
      <color rgb="FF0000FF"/>
      <name val="Consolas"/>
      <family val="3"/>
    </font>
    <font>
      <b/>
      <i/>
      <sz val="10"/>
      <color rgb="FF195C89"/>
      <name val="Calibri"/>
      <family val="2"/>
      <scheme val="minor"/>
    </font>
    <font>
      <b/>
      <sz val="10"/>
      <color theme="0"/>
      <name val="Calibri"/>
      <family val="2"/>
    </font>
    <font>
      <b/>
      <i/>
      <u/>
      <sz val="10"/>
      <color rgb="FFFF8225"/>
      <name val="Calibri"/>
      <family val="2"/>
      <scheme val="minor"/>
    </font>
    <font>
      <sz val="10"/>
      <color rgb="FF0065A8"/>
      <name val="Consolas"/>
      <family val="3"/>
    </font>
    <font>
      <u/>
      <sz val="10"/>
      <color rgb="FF002138"/>
      <name val="Calibri"/>
      <family val="2"/>
      <scheme val="minor"/>
    </font>
    <font>
      <b/>
      <i/>
      <sz val="10"/>
      <color rgb="FFFF8225"/>
      <name val="Calibri"/>
      <family val="2"/>
      <scheme val="minor"/>
    </font>
    <font>
      <i/>
      <u/>
      <sz val="10"/>
      <color rgb="FF0000FF"/>
      <name val="Calibri"/>
      <family val="2"/>
      <scheme val="minor"/>
    </font>
    <font>
      <sz val="10"/>
      <color theme="1" tint="0.499984740745262"/>
      <name val="Calibri"/>
      <family val="2"/>
      <scheme val="minor"/>
    </font>
    <font>
      <b/>
      <sz val="10"/>
      <color rgb="FF9F5CC0"/>
      <name val="Calibri"/>
      <family val="2"/>
      <scheme val="minor"/>
    </font>
    <font>
      <sz val="10"/>
      <color rgb="FF002138"/>
      <name val="Calibri"/>
      <family val="3"/>
      <scheme val="minor"/>
    </font>
    <font>
      <b/>
      <i/>
      <sz val="10"/>
      <color rgb="FF002138"/>
      <name val="Consolas"/>
      <family val="3"/>
    </font>
  </fonts>
  <fills count="44">
    <fill>
      <patternFill patternType="none"/>
    </fill>
    <fill>
      <patternFill patternType="gray125"/>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EE6CE"/>
        <bgColor indexed="64"/>
      </patternFill>
    </fill>
    <fill>
      <patternFill patternType="solid">
        <fgColor rgb="FF198B83"/>
        <bgColor indexed="64"/>
      </patternFill>
    </fill>
    <fill>
      <patternFill patternType="solid">
        <fgColor rgb="FF56BAB8"/>
        <bgColor indexed="64"/>
      </patternFill>
    </fill>
    <fill>
      <patternFill patternType="solid">
        <fgColor rgb="FFE6D3B8"/>
        <bgColor indexed="64"/>
      </patternFill>
    </fill>
    <fill>
      <patternFill patternType="solid">
        <fgColor rgb="FFF7ECDD"/>
        <bgColor indexed="64"/>
      </patternFill>
    </fill>
    <fill>
      <patternFill patternType="solid">
        <fgColor rgb="FFFFFFD2"/>
        <bgColor indexed="64"/>
      </patternFill>
    </fill>
    <fill>
      <patternFill patternType="solid">
        <fgColor rgb="FFF9E7FF"/>
        <bgColor indexed="64"/>
      </patternFill>
    </fill>
    <fill>
      <patternFill patternType="solid">
        <fgColor rgb="FFEBFAFA"/>
        <bgColor indexed="64"/>
      </patternFill>
    </fill>
    <fill>
      <patternFill patternType="solid">
        <fgColor rgb="FFFF4F4F"/>
        <bgColor indexed="64"/>
      </patternFill>
    </fill>
    <fill>
      <patternFill patternType="solid">
        <fgColor rgb="FFFFC000"/>
        <bgColor indexed="64"/>
      </patternFill>
    </fill>
    <fill>
      <patternFill patternType="solid">
        <fgColor rgb="FFF8F200"/>
        <bgColor indexed="64"/>
      </patternFill>
    </fill>
    <fill>
      <patternFill patternType="solid">
        <fgColor rgb="FFBEE4E3"/>
        <bgColor indexed="64"/>
      </patternFill>
    </fill>
    <fill>
      <patternFill patternType="lightUp">
        <fgColor theme="0" tint="-0.34998626667073579"/>
        <bgColor auto="1"/>
      </patternFill>
    </fill>
    <fill>
      <patternFill patternType="solid">
        <fgColor rgb="FFE4E6E8"/>
        <bgColor indexed="64"/>
      </patternFill>
    </fill>
    <fill>
      <patternFill patternType="solid">
        <fgColor theme="4"/>
      </patternFill>
    </fill>
    <fill>
      <patternFill patternType="solid">
        <fgColor theme="6"/>
      </patternFill>
    </fill>
    <fill>
      <patternFill patternType="solid">
        <fgColor theme="0" tint="-4.9989318521683403E-2"/>
        <bgColor indexed="64"/>
      </patternFill>
    </fill>
  </fills>
  <borders count="2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theme="1" tint="0.24994659260841701"/>
      </left>
      <right style="hair">
        <color theme="1" tint="0.24994659260841701"/>
      </right>
      <top style="hair">
        <color theme="1" tint="0.24994659260841701"/>
      </top>
      <bottom style="hair">
        <color theme="1" tint="0.24994659260841701"/>
      </bottom>
      <diagonal/>
    </border>
    <border>
      <left style="hair">
        <color theme="1" tint="0.24994659260841701"/>
      </left>
      <right style="hair">
        <color theme="1" tint="0.24994659260841701"/>
      </right>
      <top style="thin">
        <color theme="1" tint="0.24994659260841701"/>
      </top>
      <bottom style="hair">
        <color theme="1" tint="0.24994659260841701"/>
      </bottom>
      <diagonal/>
    </border>
    <border>
      <left style="hair">
        <color theme="1" tint="0.24994659260841701"/>
      </left>
      <right style="hair">
        <color theme="1" tint="0.24994659260841701"/>
      </right>
      <top style="thin">
        <color theme="1" tint="0.24994659260841701"/>
      </top>
      <bottom style="double">
        <color theme="1" tint="0.24994659260841701"/>
      </bottom>
      <diagonal/>
    </border>
    <border>
      <left/>
      <right/>
      <top style="medium">
        <color theme="5"/>
      </top>
      <bottom/>
      <diagonal/>
    </border>
    <border>
      <left style="thin">
        <color rgb="FF198B83"/>
      </left>
      <right style="thin">
        <color rgb="FF198B83"/>
      </right>
      <top style="thin">
        <color rgb="FF198B83"/>
      </top>
      <bottom style="thin">
        <color rgb="FF198B83"/>
      </bottom>
      <diagonal/>
    </border>
    <border>
      <left style="thin">
        <color rgb="FF56BAB8"/>
      </left>
      <right style="thin">
        <color rgb="FF56BAB8"/>
      </right>
      <top style="thin">
        <color rgb="FF56BAB8"/>
      </top>
      <bottom style="thin">
        <color rgb="FF56BAB8"/>
      </bottom>
      <diagonal/>
    </border>
    <border>
      <left style="thin">
        <color rgb="FFE6D3B8"/>
      </left>
      <right style="thin">
        <color rgb="FFE6D3B8"/>
      </right>
      <top style="thin">
        <color rgb="FFE6D3B8"/>
      </top>
      <bottom style="thin">
        <color rgb="FFE6D3B8"/>
      </bottom>
      <diagonal/>
    </border>
    <border>
      <left style="thin">
        <color rgb="FFF7ECDD"/>
      </left>
      <right style="thin">
        <color rgb="FFF7ECDD"/>
      </right>
      <top style="thin">
        <color rgb="FFF7ECDD"/>
      </top>
      <bottom style="thin">
        <color rgb="FFF7ECDD"/>
      </bottom>
      <diagonal/>
    </border>
    <border>
      <left/>
      <right/>
      <top style="thin">
        <color theme="4"/>
      </top>
      <bottom/>
      <diagonal/>
    </border>
    <border>
      <left/>
      <right/>
      <top/>
      <bottom style="medium">
        <color theme="5"/>
      </bottom>
      <diagonal/>
    </border>
    <border>
      <left style="hair">
        <color rgb="FF0082B3"/>
      </left>
      <right style="hair">
        <color rgb="FF0082B3"/>
      </right>
      <top style="hair">
        <color rgb="FF0082B3"/>
      </top>
      <bottom style="hair">
        <color rgb="FF0082B3"/>
      </bottom>
      <diagonal/>
    </border>
    <border>
      <left/>
      <right/>
      <top/>
      <bottom style="thin">
        <color theme="6" tint="0.39994506668294322"/>
      </bottom>
      <diagonal/>
    </border>
    <border>
      <left/>
      <right/>
      <top style="thin">
        <color theme="6" tint="0.39994506668294322"/>
      </top>
      <bottom style="thin">
        <color theme="6" tint="0.39994506668294322"/>
      </bottom>
      <diagonal/>
    </border>
    <border>
      <left/>
      <right/>
      <top/>
      <bottom style="medium">
        <color theme="4" tint="-0.24994659260841701"/>
      </bottom>
      <diagonal/>
    </border>
    <border>
      <left style="hair">
        <color theme="1" tint="0.24994659260841701"/>
      </left>
      <right style="hair">
        <color theme="1" tint="0.24994659260841701"/>
      </right>
      <top/>
      <bottom style="hair">
        <color theme="1" tint="0.24994659260841701"/>
      </bottom>
      <diagonal/>
    </border>
    <border>
      <left/>
      <right style="medium">
        <color theme="4" tint="-0.24994659260841701"/>
      </right>
      <top/>
      <bottom/>
      <diagonal/>
    </border>
    <border>
      <left/>
      <right style="hair">
        <color theme="1" tint="0.24994659260841701"/>
      </right>
      <top style="hair">
        <color theme="1" tint="0.24994659260841701"/>
      </top>
      <bottom style="hair">
        <color theme="1" tint="0.24994659260841701"/>
      </bottom>
      <diagonal/>
    </border>
    <border>
      <left/>
      <right style="medium">
        <color theme="4" tint="-0.24994659260841701"/>
      </right>
      <top style="medium">
        <color theme="4" tint="-0.24994659260841701"/>
      </top>
      <bottom/>
      <diagonal/>
    </border>
    <border>
      <left/>
      <right style="hair">
        <color theme="1" tint="0.24994659260841701"/>
      </right>
      <top/>
      <bottom style="hair">
        <color theme="1" tint="0.24994659260841701"/>
      </bottom>
      <diagonal/>
    </border>
    <border>
      <left style="hair">
        <color theme="1" tint="0.24994659260841701"/>
      </left>
      <right/>
      <top style="hair">
        <color theme="1" tint="0.24994659260841701"/>
      </top>
      <bottom style="hair">
        <color theme="1" tint="0.24994659260841701"/>
      </bottom>
      <diagonal/>
    </border>
    <border>
      <left style="hair">
        <color theme="1" tint="0.24994659260841701"/>
      </left>
      <right/>
      <top style="medium">
        <color theme="4" tint="-0.24994659260841701"/>
      </top>
      <bottom style="hair">
        <color theme="1" tint="0.24994659260841701"/>
      </bottom>
      <diagonal/>
    </border>
    <border>
      <left/>
      <right style="hair">
        <color theme="1" tint="0.24994659260841701"/>
      </right>
      <top style="medium">
        <color theme="4" tint="-0.24994659260841701"/>
      </top>
      <bottom style="hair">
        <color theme="1" tint="0.24994659260841701"/>
      </bottom>
      <diagonal/>
    </border>
  </borders>
  <cellStyleXfs count="93">
    <xf numFmtId="0" fontId="0" fillId="0" borderId="0"/>
    <xf numFmtId="0" fontId="4" fillId="2" borderId="1" applyNumberFormat="0" applyAlignment="0" applyProtection="0"/>
    <xf numFmtId="0" fontId="16" fillId="0" borderId="0" applyNumberFormat="0" applyAlignment="0" applyProtection="0"/>
    <xf numFmtId="0" fontId="16" fillId="0" borderId="0" applyNumberFormat="0" applyAlignment="0" applyProtection="0"/>
    <xf numFmtId="167" fontId="3" fillId="0" borderId="0" applyFont="0" applyFill="0" applyBorder="0" applyAlignment="0" applyProtection="0"/>
    <xf numFmtId="9" fontId="16" fillId="0" borderId="0" applyNumberFormat="0" applyAlignment="0" applyProtection="0"/>
    <xf numFmtId="0" fontId="36" fillId="0" borderId="0" applyAlignment="0" applyProtection="0"/>
    <xf numFmtId="0" fontId="21" fillId="28" borderId="11" applyNumberFormat="0" applyAlignment="0" applyProtection="0"/>
    <xf numFmtId="0" fontId="22" fillId="29" borderId="12" applyNumberFormat="0" applyAlignment="0" applyProtection="0"/>
    <xf numFmtId="0" fontId="23" fillId="30" borderId="13" applyNumberFormat="0" applyAlignment="0" applyProtection="0"/>
    <xf numFmtId="0" fontId="23" fillId="31" borderId="14" applyNumberFormat="0" applyAlignment="0" applyProtection="0"/>
    <xf numFmtId="0" fontId="20" fillId="3" borderId="0" applyNumberFormat="0" applyBorder="0" applyAlignment="0" applyProtection="0"/>
    <xf numFmtId="0" fontId="15" fillId="4" borderId="0" applyNumberFormat="0" applyBorder="0" applyAlignment="0" applyProtection="0"/>
    <xf numFmtId="0" fontId="31" fillId="5" borderId="0" applyNumberFormat="0" applyBorder="0" applyAlignment="0" applyProtection="0"/>
    <xf numFmtId="0" fontId="6" fillId="6" borderId="2" applyNumberFormat="0" applyAlignment="0" applyProtection="0"/>
    <xf numFmtId="0" fontId="7" fillId="6" borderId="1" applyNumberFormat="0" applyAlignment="0" applyProtection="0"/>
    <xf numFmtId="0" fontId="8" fillId="0" borderId="3" applyNumberFormat="0" applyFill="0" applyAlignment="0" applyProtection="0"/>
    <xf numFmtId="0" fontId="9" fillId="7" borderId="4" applyNumberFormat="0" applyAlignment="0" applyProtection="0"/>
    <xf numFmtId="166" fontId="38" fillId="0" borderId="0" applyNumberFormat="0" applyFill="0" applyBorder="0" applyAlignment="0" applyProtection="0"/>
    <xf numFmtId="0" fontId="5" fillId="8" borderId="5" applyNumberFormat="0" applyFont="0" applyAlignment="0" applyProtection="0"/>
    <xf numFmtId="166" fontId="18" fillId="0" borderId="0" applyNumberFormat="0" applyFill="0" applyBorder="0" applyAlignment="0" applyProtection="0"/>
    <xf numFmtId="0" fontId="10" fillId="0" borderId="6" applyNumberFormat="0" applyFill="0" applyAlignment="0" applyProtection="0"/>
    <xf numFmtId="165" fontId="25" fillId="0" borderId="0" applyFill="0">
      <alignment horizontal="center"/>
    </xf>
    <xf numFmtId="0" fontId="17" fillId="34" borderId="7" applyAlignment="0"/>
    <xf numFmtId="166" fontId="28" fillId="35" borderId="0">
      <alignment horizontal="center"/>
    </xf>
    <xf numFmtId="0" fontId="30" fillId="0" borderId="0"/>
    <xf numFmtId="0" fontId="32" fillId="0" borderId="0" applyNumberFormat="0" applyFill="0" applyBorder="0" applyAlignment="0"/>
    <xf numFmtId="0" fontId="29" fillId="39" borderId="17" applyNumberFormat="0" applyBorder="0" applyAlignment="0" applyProtection="0"/>
    <xf numFmtId="166" fontId="14" fillId="40" borderId="7"/>
    <xf numFmtId="166" fontId="14" fillId="40" borderId="9" applyNumberFormat="0"/>
    <xf numFmtId="0" fontId="12" fillId="0" borderId="0" applyFill="0" applyBorder="0" applyAlignment="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166" fontId="14" fillId="0" borderId="7" applyAlignment="0"/>
    <xf numFmtId="0" fontId="14" fillId="0" borderId="7" applyAlignment="0"/>
    <xf numFmtId="0" fontId="14" fillId="0" borderId="7" applyAlignment="0"/>
    <xf numFmtId="166" fontId="14" fillId="0" borderId="8" applyNumberFormat="0" applyAlignment="0"/>
    <xf numFmtId="166" fontId="11" fillId="0" borderId="9" applyNumberFormat="0" applyAlignment="0"/>
    <xf numFmtId="0" fontId="17" fillId="27" borderId="7" applyAlignment="0">
      <protection locked="0"/>
    </xf>
    <xf numFmtId="0" fontId="17" fillId="27" borderId="7" applyAlignment="0">
      <protection locked="0"/>
    </xf>
    <xf numFmtId="0" fontId="17" fillId="27" borderId="7" applyAlignment="0">
      <protection locked="0"/>
    </xf>
    <xf numFmtId="0" fontId="17" fillId="27" borderId="7" applyAlignment="0">
      <protection locked="0"/>
    </xf>
    <xf numFmtId="0" fontId="49" fillId="0" borderId="10" applyFill="0">
      <alignment vertical="center"/>
    </xf>
    <xf numFmtId="0" fontId="17" fillId="32" borderId="7" applyAlignment="0">
      <protection locked="0"/>
    </xf>
    <xf numFmtId="0" fontId="17" fillId="32" borderId="7" applyAlignment="0">
      <protection locked="0"/>
    </xf>
    <xf numFmtId="0" fontId="17" fillId="32" borderId="7" applyAlignment="0">
      <protection locked="0"/>
    </xf>
    <xf numFmtId="0" fontId="17" fillId="32" borderId="7" applyAlignment="0">
      <protection locked="0"/>
    </xf>
    <xf numFmtId="0" fontId="27" fillId="0" borderId="0">
      <alignment vertical="center"/>
    </xf>
    <xf numFmtId="166" fontId="29" fillId="37" borderId="0">
      <alignment horizontal="center"/>
    </xf>
    <xf numFmtId="164" fontId="14" fillId="0" borderId="0" applyFill="0" applyAlignment="0"/>
    <xf numFmtId="0" fontId="14" fillId="0" borderId="0" applyFill="0" applyAlignment="0"/>
    <xf numFmtId="168" fontId="14" fillId="0" borderId="0" applyFill="0" applyAlignment="0"/>
    <xf numFmtId="166" fontId="11" fillId="0" borderId="15" applyNumberFormat="0" applyFill="0" applyAlignment="0"/>
    <xf numFmtId="0" fontId="14" fillId="0" borderId="0" applyFill="0" applyAlignment="0"/>
    <xf numFmtId="166" fontId="11" fillId="0" borderId="6" applyNumberFormat="0" applyFill="0" applyAlignment="0"/>
    <xf numFmtId="0" fontId="35" fillId="0" borderId="16"/>
    <xf numFmtId="0" fontId="14" fillId="40" borderId="7"/>
    <xf numFmtId="0" fontId="24" fillId="0" borderId="0" applyNumberFormat="0" applyFill="0" applyBorder="0" applyAlignment="0" applyProtection="0"/>
    <xf numFmtId="0" fontId="19" fillId="0" borderId="0" applyNumberFormat="0" applyFill="0" applyBorder="0" applyAlignment="0" applyProtection="0"/>
    <xf numFmtId="166" fontId="26" fillId="33" borderId="7" applyAlignment="0">
      <protection locked="0"/>
    </xf>
    <xf numFmtId="166" fontId="28" fillId="36" borderId="0">
      <alignment horizontal="center"/>
    </xf>
    <xf numFmtId="0" fontId="26" fillId="0" borderId="0" applyNumberFormat="0" applyFill="0" applyBorder="0" applyAlignment="0"/>
    <xf numFmtId="0" fontId="33" fillId="0" borderId="7" applyAlignment="0"/>
    <xf numFmtId="0" fontId="33" fillId="0" borderId="7" applyAlignment="0"/>
    <xf numFmtId="0" fontId="33" fillId="0" borderId="7" applyAlignment="0"/>
    <xf numFmtId="0" fontId="33" fillId="0" borderId="8" applyNumberFormat="0" applyAlignment="0"/>
    <xf numFmtId="0" fontId="33" fillId="0" borderId="7" applyAlignment="0"/>
    <xf numFmtId="0" fontId="34" fillId="0" borderId="7" applyAlignment="0"/>
    <xf numFmtId="0" fontId="34" fillId="0" borderId="7" applyAlignment="0"/>
    <xf numFmtId="0" fontId="34" fillId="0" borderId="7" applyAlignment="0"/>
    <xf numFmtId="0" fontId="34" fillId="0" borderId="8" applyNumberFormat="0" applyAlignment="0"/>
    <xf numFmtId="0" fontId="34" fillId="0" borderId="7" applyAlignment="0"/>
    <xf numFmtId="0" fontId="14" fillId="38" borderId="0" applyAlignment="0" applyProtection="0"/>
    <xf numFmtId="0" fontId="37" fillId="0" borderId="0" applyNumberFormat="0" applyFill="0" applyBorder="0">
      <alignment horizontal="center"/>
    </xf>
    <xf numFmtId="166" fontId="14" fillId="40" borderId="8" applyNumberFormat="0"/>
    <xf numFmtId="0" fontId="40" fillId="41" borderId="0" applyNumberFormat="0" applyBorder="0" applyAlignment="0" applyProtection="0"/>
    <xf numFmtId="0" fontId="40" fillId="42" borderId="0" applyNumberFormat="0" applyBorder="0" applyAlignment="0" applyProtection="0"/>
  </cellStyleXfs>
  <cellXfs count="118">
    <xf numFmtId="0" fontId="0" fillId="0" borderId="0" xfId="0"/>
    <xf numFmtId="0" fontId="39" fillId="28" borderId="11" xfId="7" applyFont="1" applyAlignment="1">
      <alignment horizontal="left" vertical="center" indent="1"/>
    </xf>
    <xf numFmtId="0" fontId="37" fillId="0" borderId="0" xfId="89" applyAlignment="1"/>
    <xf numFmtId="0" fontId="21" fillId="28" borderId="11" xfId="7" applyAlignment="1">
      <alignment vertical="center"/>
    </xf>
    <xf numFmtId="0" fontId="49" fillId="0" borderId="10" xfId="58">
      <alignment vertical="center"/>
    </xf>
    <xf numFmtId="0" fontId="13" fillId="0" borderId="0" xfId="0" applyFont="1"/>
    <xf numFmtId="0" fontId="30" fillId="0" borderId="0" xfId="25"/>
    <xf numFmtId="0" fontId="35" fillId="0" borderId="16" xfId="71"/>
    <xf numFmtId="169" fontId="35" fillId="0" borderId="16" xfId="71" applyNumberFormat="1"/>
    <xf numFmtId="170" fontId="17" fillId="34" borderId="7" xfId="23" applyNumberFormat="1"/>
    <xf numFmtId="171" fontId="17" fillId="34" borderId="7" xfId="23" applyNumberFormat="1"/>
    <xf numFmtId="0" fontId="21" fillId="28" borderId="11" xfId="7" applyNumberFormat="1" applyAlignment="1">
      <alignment vertical="center"/>
    </xf>
    <xf numFmtId="0" fontId="41" fillId="0" borderId="0" xfId="0" applyFont="1"/>
    <xf numFmtId="0" fontId="42" fillId="0" borderId="0" xfId="0" applyFont="1"/>
    <xf numFmtId="0" fontId="40" fillId="42" borderId="0" xfId="92" applyAlignment="1">
      <alignment horizontal="right"/>
    </xf>
    <xf numFmtId="0" fontId="3" fillId="16" borderId="0" xfId="38"/>
    <xf numFmtId="0" fontId="0" fillId="0" borderId="18" xfId="0" applyBorder="1"/>
    <xf numFmtId="0" fontId="0" fillId="0" borderId="19" xfId="0" applyBorder="1"/>
    <xf numFmtId="0" fontId="3" fillId="16" borderId="0" xfId="38" applyAlignment="1">
      <alignment horizontal="center"/>
    </xf>
    <xf numFmtId="166" fontId="14" fillId="0" borderId="7" xfId="49"/>
    <xf numFmtId="0" fontId="40" fillId="41" borderId="20" xfId="91" applyBorder="1"/>
    <xf numFmtId="166" fontId="14" fillId="0" borderId="23" xfId="49" applyBorder="1"/>
    <xf numFmtId="0" fontId="40" fillId="41" borderId="22" xfId="91" applyBorder="1"/>
    <xf numFmtId="0" fontId="0" fillId="0" borderId="0" xfId="0" applyAlignment="1">
      <alignment horizontal="right"/>
    </xf>
    <xf numFmtId="0" fontId="17" fillId="32" borderId="7" xfId="62">
      <protection locked="0"/>
    </xf>
    <xf numFmtId="171" fontId="17" fillId="32" borderId="7" xfId="59" applyNumberFormat="1" applyAlignment="1">
      <alignment horizontal="center"/>
      <protection locked="0"/>
    </xf>
    <xf numFmtId="0" fontId="23" fillId="31" borderId="14" xfId="10"/>
    <xf numFmtId="0" fontId="23" fillId="31" borderId="14" xfId="10" applyAlignment="1">
      <alignment horizontal="left" indent="1"/>
    </xf>
    <xf numFmtId="0" fontId="43" fillId="0" borderId="0" xfId="30" applyFont="1"/>
    <xf numFmtId="0" fontId="0" fillId="0" borderId="0" xfId="0" quotePrefix="1"/>
    <xf numFmtId="0" fontId="43" fillId="0" borderId="0" xfId="30" applyFont="1" applyAlignment="1">
      <alignment horizontal="left" indent="2"/>
    </xf>
    <xf numFmtId="0" fontId="43" fillId="0" borderId="0" xfId="30" applyFont="1" applyAlignment="1">
      <alignment horizontal="left" indent="4"/>
    </xf>
    <xf numFmtId="0" fontId="43" fillId="0" borderId="0" xfId="30" applyFont="1" applyAlignment="1">
      <alignment horizontal="left" indent="6"/>
    </xf>
    <xf numFmtId="0" fontId="43" fillId="0" borderId="0" xfId="30" quotePrefix="1" applyFont="1"/>
    <xf numFmtId="0" fontId="12" fillId="0" borderId="0" xfId="30" quotePrefix="1" applyAlignment="1">
      <alignment horizontal="left" indent="2"/>
    </xf>
    <xf numFmtId="0" fontId="12" fillId="0" borderId="0" xfId="30" quotePrefix="1" applyAlignment="1">
      <alignment horizontal="left" indent="4"/>
    </xf>
    <xf numFmtId="0" fontId="12" fillId="0" borderId="0" xfId="30" quotePrefix="1" applyAlignment="1">
      <alignment horizontal="left" indent="6"/>
    </xf>
    <xf numFmtId="0" fontId="46" fillId="0" borderId="0" xfId="30" applyFont="1" applyAlignment="1">
      <alignment horizontal="centerContinuous"/>
    </xf>
    <xf numFmtId="0" fontId="0" fillId="0" borderId="0" xfId="0" applyAlignment="1">
      <alignment horizontal="left" indent="2"/>
    </xf>
    <xf numFmtId="0" fontId="47" fillId="0" borderId="0" xfId="0" applyFont="1"/>
    <xf numFmtId="0" fontId="48" fillId="0" borderId="0" xfId="0" applyFont="1" applyAlignment="1">
      <alignment horizontal="right"/>
    </xf>
    <xf numFmtId="0" fontId="0" fillId="0" borderId="0" xfId="0" applyAlignment="1">
      <alignment horizontal="left"/>
    </xf>
    <xf numFmtId="0" fontId="43" fillId="0" borderId="0" xfId="30" applyFont="1" applyAlignment="1">
      <alignment horizontal="left" indent="8"/>
    </xf>
    <xf numFmtId="0" fontId="41" fillId="0" borderId="0" xfId="0" applyFont="1" applyAlignment="1">
      <alignment horizontal="right"/>
    </xf>
    <xf numFmtId="0" fontId="40" fillId="41" borderId="0" xfId="91"/>
    <xf numFmtId="0" fontId="17" fillId="32" borderId="7" xfId="59">
      <protection locked="0"/>
    </xf>
    <xf numFmtId="0" fontId="17" fillId="32" borderId="21" xfId="59" applyBorder="1">
      <protection locked="0"/>
    </xf>
    <xf numFmtId="0" fontId="50" fillId="41" borderId="0" xfId="91" applyFont="1" applyBorder="1"/>
    <xf numFmtId="0" fontId="50" fillId="41" borderId="20" xfId="91" applyFont="1" applyBorder="1"/>
    <xf numFmtId="0" fontId="50" fillId="41" borderId="0" xfId="91" applyFont="1" applyBorder="1" applyAlignment="1">
      <alignment horizontal="center"/>
    </xf>
    <xf numFmtId="0" fontId="50" fillId="41" borderId="20" xfId="91" applyFont="1" applyBorder="1" applyAlignment="1">
      <alignment horizontal="center"/>
    </xf>
    <xf numFmtId="0" fontId="12" fillId="0" borderId="0" xfId="30"/>
    <xf numFmtId="0" fontId="50" fillId="41" borderId="22" xfId="91" applyFont="1" applyBorder="1"/>
    <xf numFmtId="0" fontId="0" fillId="0" borderId="0" xfId="0" applyAlignment="1">
      <alignment horizontal="left" indent="1"/>
    </xf>
    <xf numFmtId="0" fontId="32" fillId="0" borderId="0" xfId="26"/>
    <xf numFmtId="0" fontId="51" fillId="0" borderId="0" xfId="26" applyFont="1" applyAlignment="1">
      <alignment horizontal="right"/>
    </xf>
    <xf numFmtId="0" fontId="48" fillId="0" borderId="0" xfId="0" quotePrefix="1" applyFont="1" applyAlignment="1">
      <alignment horizontal="center"/>
    </xf>
    <xf numFmtId="0" fontId="48" fillId="0" borderId="0" xfId="0" applyFont="1" applyAlignment="1">
      <alignment horizontal="center"/>
    </xf>
    <xf numFmtId="0" fontId="48" fillId="0" borderId="0" xfId="0" applyFont="1"/>
    <xf numFmtId="0" fontId="2" fillId="16" borderId="0" xfId="38" applyFont="1" applyAlignment="1">
      <alignment horizontal="center"/>
    </xf>
    <xf numFmtId="0" fontId="43" fillId="0" borderId="0" xfId="30" applyFont="1" applyAlignment="1">
      <alignment horizontal="left"/>
    </xf>
    <xf numFmtId="0" fontId="45" fillId="0" borderId="0" xfId="0" applyFont="1"/>
    <xf numFmtId="0" fontId="44" fillId="0" borderId="0" xfId="0" applyFont="1"/>
    <xf numFmtId="0" fontId="43" fillId="0" borderId="0" xfId="30" applyFont="1" applyAlignment="1">
      <alignment horizontal="left" indent="10"/>
    </xf>
    <xf numFmtId="0" fontId="43" fillId="0" borderId="0" xfId="30" applyFont="1" applyAlignment="1">
      <alignment horizontal="left" indent="12"/>
    </xf>
    <xf numFmtId="0" fontId="52" fillId="0" borderId="0" xfId="30" applyFont="1"/>
    <xf numFmtId="0" fontId="29" fillId="39" borderId="7" xfId="27" applyBorder="1" applyProtection="1">
      <protection locked="0"/>
    </xf>
    <xf numFmtId="166" fontId="14" fillId="43" borderId="7" xfId="49" applyFill="1"/>
    <xf numFmtId="0" fontId="53" fillId="0" borderId="0" xfId="0" applyFont="1"/>
    <xf numFmtId="166" fontId="17" fillId="32" borderId="7" xfId="59" applyNumberFormat="1" applyAlignment="1">
      <alignment horizontal="center"/>
      <protection locked="0"/>
    </xf>
    <xf numFmtId="0" fontId="37" fillId="0" borderId="0" xfId="89">
      <alignment horizontal="center"/>
    </xf>
    <xf numFmtId="0" fontId="12" fillId="0" borderId="0" xfId="30" applyAlignment="1">
      <alignment horizontal="left" indent="2"/>
    </xf>
    <xf numFmtId="0" fontId="12" fillId="0" borderId="0" xfId="30" applyAlignment="1">
      <alignment horizontal="left" indent="4"/>
    </xf>
    <xf numFmtId="0" fontId="41" fillId="0" borderId="0" xfId="0" applyFont="1" applyAlignment="1">
      <alignment horizontal="center"/>
    </xf>
    <xf numFmtId="0" fontId="17" fillId="32" borderId="7" xfId="62" applyAlignment="1">
      <alignment horizontal="center"/>
      <protection locked="0"/>
    </xf>
    <xf numFmtId="0" fontId="17" fillId="27" borderId="7" xfId="57">
      <protection locked="0"/>
    </xf>
    <xf numFmtId="0" fontId="12" fillId="0" borderId="0" xfId="30" quotePrefix="1"/>
    <xf numFmtId="0" fontId="0" fillId="0" borderId="0" xfId="0" applyAlignment="1">
      <alignment horizontal="centerContinuous"/>
    </xf>
    <xf numFmtId="0" fontId="12" fillId="0" borderId="0" xfId="30" applyAlignment="1">
      <alignment horizontal="centerContinuous"/>
    </xf>
    <xf numFmtId="0" fontId="43" fillId="0" borderId="0" xfId="30" quotePrefix="1" applyFont="1" applyAlignment="1">
      <alignment horizontal="left" indent="2"/>
    </xf>
    <xf numFmtId="0" fontId="32" fillId="0" borderId="0" xfId="26" quotePrefix="1"/>
    <xf numFmtId="166" fontId="14" fillId="43" borderId="21" xfId="49" applyFill="1" applyBorder="1"/>
    <xf numFmtId="166" fontId="14" fillId="43" borderId="23" xfId="49" applyFill="1" applyBorder="1"/>
    <xf numFmtId="0" fontId="40" fillId="41" borderId="20" xfId="91" applyBorder="1" applyAlignment="1">
      <alignment horizontal="center"/>
    </xf>
    <xf numFmtId="0" fontId="40" fillId="41" borderId="24" xfId="91" applyBorder="1" applyAlignment="1">
      <alignment horizontal="center"/>
    </xf>
    <xf numFmtId="0" fontId="17" fillId="32" borderId="25" xfId="59" applyBorder="1">
      <protection locked="0"/>
    </xf>
    <xf numFmtId="0" fontId="40" fillId="41" borderId="22" xfId="91" applyBorder="1" applyAlignment="1">
      <alignment horizontal="center"/>
    </xf>
    <xf numFmtId="0" fontId="17" fillId="32" borderId="23" xfId="59" applyBorder="1">
      <protection locked="0"/>
    </xf>
    <xf numFmtId="166" fontId="14" fillId="0" borderId="26" xfId="49" applyBorder="1"/>
    <xf numFmtId="0" fontId="17" fillId="32" borderId="26" xfId="62" applyBorder="1">
      <protection locked="0"/>
    </xf>
    <xf numFmtId="0" fontId="17" fillId="32" borderId="23" xfId="62" applyBorder="1">
      <protection locked="0"/>
    </xf>
    <xf numFmtId="0" fontId="17" fillId="32" borderId="7" xfId="62" applyAlignment="1">
      <protection locked="0"/>
    </xf>
    <xf numFmtId="0" fontId="55" fillId="0" borderId="0" xfId="89" applyFont="1" applyAlignment="1"/>
    <xf numFmtId="0" fontId="17" fillId="0" borderId="0" xfId="0" applyFont="1"/>
    <xf numFmtId="0" fontId="17" fillId="0" borderId="0" xfId="89" applyFont="1">
      <alignment horizontal="center"/>
    </xf>
    <xf numFmtId="0" fontId="17" fillId="0" borderId="0" xfId="89" applyFont="1" applyAlignment="1"/>
    <xf numFmtId="0" fontId="56" fillId="0" borderId="0" xfId="89" applyFont="1" applyAlignment="1"/>
    <xf numFmtId="0" fontId="43" fillId="0" borderId="0" xfId="0" applyFont="1"/>
    <xf numFmtId="0" fontId="46" fillId="0" borderId="0" xfId="0" quotePrefix="1" applyFont="1" applyAlignment="1">
      <alignment horizontal="centerContinuous"/>
    </xf>
    <xf numFmtId="0" fontId="58" fillId="0" borderId="0" xfId="0" applyFont="1"/>
    <xf numFmtId="0" fontId="43" fillId="0" borderId="0" xfId="30" applyFont="1" applyAlignment="1">
      <alignment horizontal="left" indent="7"/>
    </xf>
    <xf numFmtId="166" fontId="14" fillId="43" borderId="26" xfId="49" applyFill="1" applyBorder="1"/>
    <xf numFmtId="0" fontId="24" fillId="0" borderId="0" xfId="73"/>
    <xf numFmtId="0" fontId="50" fillId="41" borderId="0" xfId="91" applyFont="1"/>
    <xf numFmtId="0" fontId="50" fillId="41" borderId="20" xfId="91" applyFont="1" applyBorder="1" applyAlignment="1"/>
    <xf numFmtId="0" fontId="17" fillId="32" borderId="27" xfId="62" applyBorder="1">
      <protection locked="0"/>
    </xf>
    <xf numFmtId="0" fontId="17" fillId="32" borderId="28" xfId="62" applyBorder="1">
      <protection locked="0"/>
    </xf>
    <xf numFmtId="0" fontId="50" fillId="41" borderId="20" xfId="91" applyFont="1" applyBorder="1" applyAlignment="1">
      <alignment horizontal="right"/>
    </xf>
    <xf numFmtId="0" fontId="3" fillId="10" borderId="0" xfId="32"/>
    <xf numFmtId="0" fontId="1" fillId="10" borderId="0" xfId="32" applyFont="1"/>
    <xf numFmtId="172" fontId="14" fillId="0" borderId="7" xfId="49" applyNumberFormat="1"/>
    <xf numFmtId="166" fontId="14" fillId="0" borderId="7" xfId="49" applyAlignment="1">
      <alignment horizontal="right"/>
    </xf>
    <xf numFmtId="166" fontId="14" fillId="0" borderId="26" xfId="49" applyBorder="1" applyAlignment="1">
      <alignment horizontal="center"/>
    </xf>
    <xf numFmtId="166" fontId="14" fillId="0" borderId="23" xfId="49" applyBorder="1" applyAlignment="1">
      <alignment horizontal="center"/>
    </xf>
    <xf numFmtId="0" fontId="17" fillId="32" borderId="26" xfId="62" applyBorder="1">
      <protection locked="0"/>
    </xf>
    <xf numFmtId="0" fontId="17" fillId="32" borderId="23" xfId="62" applyBorder="1">
      <protection locked="0"/>
    </xf>
    <xf numFmtId="171" fontId="17" fillId="32" borderId="26" xfId="62" applyNumberFormat="1" applyBorder="1" applyAlignment="1">
      <alignment horizontal="center"/>
      <protection locked="0"/>
    </xf>
    <xf numFmtId="171" fontId="17" fillId="32" borderId="23" xfId="62" applyNumberFormat="1" applyBorder="1" applyAlignment="1">
      <alignment horizontal="center"/>
      <protection locked="0"/>
    </xf>
  </cellXfs>
  <cellStyles count="93">
    <cellStyle name="20% - Accent1" xfId="31" builtinId="30" customBuiltin="1"/>
    <cellStyle name="20% - Accent2" xfId="34" builtinId="34" customBuiltin="1"/>
    <cellStyle name="20% - Accent3" xfId="37" builtinId="38" customBuiltin="1"/>
    <cellStyle name="20% - Accent4" xfId="40" builtinId="42" customBuiltin="1"/>
    <cellStyle name="20% - Accent5" xfId="43" builtinId="46" customBuiltin="1"/>
    <cellStyle name="20% - Accent6" xfId="46" builtinId="50" customBuiltin="1"/>
    <cellStyle name="40% - Accent1" xfId="32" builtinId="31" customBuiltin="1"/>
    <cellStyle name="40% - Accent2" xfId="35" builtinId="35" customBuiltin="1"/>
    <cellStyle name="40% - Accent3" xfId="38" builtinId="39" customBuiltin="1"/>
    <cellStyle name="40% - Accent4" xfId="41" builtinId="43" customBuiltin="1"/>
    <cellStyle name="40% - Accent5" xfId="44" builtinId="47" customBuiltin="1"/>
    <cellStyle name="40% - Accent6" xfId="47" builtinId="51" customBuiltin="1"/>
    <cellStyle name="60% - Accent1" xfId="33" builtinId="32" customBuiltin="1"/>
    <cellStyle name="60% - Accent2" xfId="36" builtinId="36" customBuiltin="1"/>
    <cellStyle name="60% - Accent3" xfId="39" builtinId="40" customBuiltin="1"/>
    <cellStyle name="60% - Accent4" xfId="42" builtinId="44" customBuiltin="1"/>
    <cellStyle name="60% - Accent5" xfId="45" builtinId="48" customBuiltin="1"/>
    <cellStyle name="60% - Accent6" xfId="48" builtinId="52" customBuiltin="1"/>
    <cellStyle name="Accent1" xfId="91" builtinId="29"/>
    <cellStyle name="Accent3" xfId="92" builtinId="37"/>
    <cellStyle name="Bad" xfId="12" builtinId="27" customBuiltin="1"/>
    <cellStyle name="Calc - #" xfId="49" xr:uid="{2495CDAB-90FF-4C3D-BA81-740AFFEAE34F}"/>
    <cellStyle name="Calc - %" xfId="50" xr:uid="{3071A072-FD64-4371-A892-8083BC06D80E}"/>
    <cellStyle name="Calc - Date" xfId="51" xr:uid="{8C138BAE-026B-464A-A8F7-0959008204C5}"/>
    <cellStyle name="Calc - SubTotal" xfId="52" xr:uid="{03F67E89-A370-4CA2-8ED5-E04EED92D31A}"/>
    <cellStyle name="Calc - Total" xfId="53" xr:uid="{66EDCBE4-B269-4428-9460-4A665606A11C}"/>
    <cellStyle name="Calculation" xfId="15" builtinId="22" hidden="1"/>
    <cellStyle name="Check Cell" xfId="17" builtinId="23" hidden="1"/>
    <cellStyle name="Code" xfId="30" xr:uid="{B8FCD659-3DFB-42D6-8526-A2BCC03606B5}"/>
    <cellStyle name="Comma" xfId="2" builtinId="3" customBuiltin="1"/>
    <cellStyle name="Const - #" xfId="54" xr:uid="{FC61DC0C-5CE2-4480-A5B9-156C1F382B6D}"/>
    <cellStyle name="Const - %" xfId="55" xr:uid="{FD8D9826-1E51-49FC-BCBE-58EBB480029D}"/>
    <cellStyle name="Const - Date" xfId="56" xr:uid="{21ED30E5-899D-4676-981F-49908B1827B4}"/>
    <cellStyle name="Const - Text" xfId="57" xr:uid="{DB0E7607-F53D-41E5-B4DA-A2761ECD479C}"/>
    <cellStyle name="Currency" xfId="3" builtinId="4" customBuiltin="1"/>
    <cellStyle name="Currency [0]" xfId="4" builtinId="7" customBuiltin="1"/>
    <cellStyle name="Explanatory Text" xfId="20" builtinId="53" customBuiltin="1"/>
    <cellStyle name="Followed Hyperlink" xfId="74" builtinId="9" customBuiltin="1"/>
    <cellStyle name="Footer" xfId="58" xr:uid="{79781C6A-EB78-482F-AF81-80226C3882E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Hyperlink" xfId="73" builtinId="8" customBuiltin="1"/>
    <cellStyle name="Inline Check" xfId="22" xr:uid="{E7FD4D4C-BE0C-4C66-90EF-C5205204C60E}"/>
    <cellStyle name="Input" xfId="1" builtinId="20" hidden="1"/>
    <cellStyle name="Input - #" xfId="59" xr:uid="{B8E537EE-A566-440F-A007-AA2FB5F9A9FB}"/>
    <cellStyle name="Input - %" xfId="60" xr:uid="{976D63A3-80C6-4567-AE8F-0D3E16350EF8}"/>
    <cellStyle name="Input - Date" xfId="61" xr:uid="{61CD4EAE-32D8-4878-9CCC-BC4A561495C9}"/>
    <cellStyle name="Input - Text" xfId="62" xr:uid="{9BAD8F5A-8782-4831-9E5C-ADE825F5200E}"/>
    <cellStyle name="Linked Cell" xfId="16" builtinId="24" hidden="1"/>
    <cellStyle name="Macro Paste" xfId="75" xr:uid="{B7031408-8270-4CF6-9EF6-C95730554BFB}"/>
    <cellStyle name="Message Bar" xfId="63" xr:uid="{3B0D17CD-633D-4591-9C53-704178FD419A}"/>
    <cellStyle name="Model Author Input" xfId="23" xr:uid="{22313D04-CEE3-4C6D-A73A-0922D389E627}"/>
    <cellStyle name="Model Error" xfId="24" xr:uid="{7DF8A411-A2F6-49EF-86E9-1FBCD7E034D7}"/>
    <cellStyle name="Model Input Error" xfId="76" xr:uid="{B8ED4A64-BC78-4F21-B321-D7A218A214B5}"/>
    <cellStyle name="Model Warning" xfId="64" xr:uid="{84E6CA98-0C35-47A7-A1AA-48EE78A8551D}"/>
    <cellStyle name="Named Range" xfId="25" xr:uid="{E1999A07-DF06-4E2D-9D12-B5FF5AB39725}"/>
    <cellStyle name="Neutral" xfId="13" builtinId="28" customBuiltin="1"/>
    <cellStyle name="Normal" xfId="0" builtinId="0" customBuiltin="1"/>
    <cellStyle name="Note" xfId="19" builtinId="10" hidden="1"/>
    <cellStyle name="Notes" xfId="26" xr:uid="{A5B30873-7290-4B84-88CF-F6942C7113B4}"/>
    <cellStyle name="Notes - Alt Text" xfId="77" xr:uid="{C3BD8E38-560D-4E7C-B626-49A71273E491}"/>
    <cellStyle name="Output" xfId="14" builtinId="21" hidden="1"/>
    <cellStyle name="Output - #" xfId="65" xr:uid="{7370FC14-4D4E-4017-ABB2-53D819BCD0F2}"/>
    <cellStyle name="Output - %" xfId="66" xr:uid="{6C044CA3-3915-4D8A-BEF7-C461B38069AA}"/>
    <cellStyle name="Output - Date" xfId="67" xr:uid="{0DAFC17A-95FB-4984-99CB-3F1F041A33E4}"/>
    <cellStyle name="Output - SubTotal" xfId="68" xr:uid="{3944BA35-D861-48C8-BF5E-3B5A261E1A76}"/>
    <cellStyle name="Output - Text" xfId="69" xr:uid="{D8AED5B9-3D8F-49BF-8E7D-B2C435B0B345}"/>
    <cellStyle name="Output - Total" xfId="70" xr:uid="{4535EB24-0E67-4CEB-99CB-25A662CC9E57}"/>
    <cellStyle name="Percent" xfId="5" builtinId="5" customBuiltin="1"/>
    <cellStyle name="Ref.In - #" xfId="78" xr:uid="{7AC7FA44-CE33-4D97-A9FF-6DB2BE2FBF7C}"/>
    <cellStyle name="Ref.In - %" xfId="79" xr:uid="{BE627C07-1DF5-42CE-90A7-95B617354C42}"/>
    <cellStyle name="Ref.In - Date" xfId="80" xr:uid="{70FB18BE-2731-4B77-8479-BF1A1A35C14E}"/>
    <cellStyle name="Ref.In - SubTotal" xfId="81" xr:uid="{1BCBE048-F1DD-4438-B851-47640116EDC4}"/>
    <cellStyle name="Ref.In - Text" xfId="82" xr:uid="{76DDEE21-CB3B-4B3F-A682-B80A16F240B7}"/>
    <cellStyle name="Ref.Out - #" xfId="83" xr:uid="{5FC54B47-478F-4591-AD7F-336E1608C747}"/>
    <cellStyle name="Ref.Out - %" xfId="84" xr:uid="{9FA89097-514A-441E-B0A0-94BBD3524816}"/>
    <cellStyle name="Ref.Out - Date" xfId="85" xr:uid="{8B20E3B4-706B-41CE-864E-E775C3D3E39B}"/>
    <cellStyle name="Ref.Out - SubTotal" xfId="86" xr:uid="{11BF8659-80CF-4C13-9B69-58CDA4FF5B64}"/>
    <cellStyle name="Ref.Out - Text" xfId="87" xr:uid="{D6E2D691-99EC-4F06-9B51-7814062DE643}"/>
    <cellStyle name="SubTitle" xfId="71" xr:uid="{81F4C8C1-EA43-481A-9676-DC23C4FA3B53}"/>
    <cellStyle name="Time Line" xfId="88" xr:uid="{E03B2099-5F54-4B36-B917-7B8C5089334B}"/>
    <cellStyle name="Title" xfId="6" builtinId="15" customBuiltin="1"/>
    <cellStyle name="Total" xfId="21" builtinId="25" hidden="1"/>
    <cellStyle name="Units Label" xfId="89" xr:uid="{30F76D94-6F5D-4005-AA68-53AB799EC6FC}"/>
    <cellStyle name="Unused" xfId="27" xr:uid="{41FDAA62-0CFA-4ECE-8536-2FE4DDCF7B47}"/>
    <cellStyle name="Variance - #" xfId="28" xr:uid="{C6E31070-8FD9-44FE-9156-8DC91AE2C02C}"/>
    <cellStyle name="Variance - %" xfId="72" xr:uid="{0B45C513-E93C-425C-9EA0-C12C16E6E00D}"/>
    <cellStyle name="Variance - SubTotal" xfId="90" xr:uid="{EA38576B-A343-4751-923A-790D33FCBF99}"/>
    <cellStyle name="Variance - Total" xfId="29" xr:uid="{4F69F40F-674C-4CBD-B34C-2FD1E42EDEB8}"/>
    <cellStyle name="Warning Text" xfId="18" builtinId="11" customBuiltin="1"/>
  </cellStyles>
  <dxfs count="0"/>
  <tableStyles count="0" defaultTableStyle="TableStyleMedium2" defaultPivotStyle="PivotStyleLight16"/>
  <colors>
    <mruColors>
      <color rgb="FF0065A8"/>
      <color rgb="FF0000FF"/>
      <color rgb="FFB75EE1"/>
      <color rgb="FFFC6017"/>
      <color rgb="FF1E4FA8"/>
      <color rgb="FF00153D"/>
      <color rgb="FF009C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3E2B0867-BD5D-43A5-BBA7-7B09111CE7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86740" cy="3174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5A16B619-5877-44E1-A219-C6E654C051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86740" cy="3174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62CA0371-A16F-4060-9238-16E0B1457A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94360" cy="3174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709AC7ED-E041-4214-BFB9-09F91186E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86740" cy="31744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30480</xdr:colOff>
      <xdr:row>0</xdr:row>
      <xdr:rowOff>38100</xdr:rowOff>
    </xdr:from>
    <xdr:to>
      <xdr:col>2</xdr:col>
      <xdr:colOff>45720</xdr:colOff>
      <xdr:row>0</xdr:row>
      <xdr:rowOff>355542</xdr:rowOff>
    </xdr:to>
    <xdr:pic>
      <xdr:nvPicPr>
        <xdr:cNvPr id="2" name="Picture 1" descr="A black and white logo&#10;&#10;AI-generated content may be incorrect.">
          <a:extLst>
            <a:ext uri="{FF2B5EF4-FFF2-40B4-BE49-F238E27FC236}">
              <a16:creationId xmlns:a16="http://schemas.microsoft.com/office/drawing/2014/main" id="{0A24780F-62EA-45A8-A36A-9DC3BD8912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 y="38100"/>
          <a:ext cx="594360" cy="317442"/>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0</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RXL Custom Theme">
  <a:themeElements>
    <a:clrScheme name="RXL Custom Theme">
      <a:dk1>
        <a:srgbClr val="002138"/>
      </a:dk1>
      <a:lt1>
        <a:sysClr val="window" lastClr="FFFFFF"/>
      </a:lt1>
      <a:dk2>
        <a:srgbClr val="002138"/>
      </a:dk2>
      <a:lt2>
        <a:srgbClr val="F8F8F8"/>
      </a:lt2>
      <a:accent1>
        <a:srgbClr val="198B83"/>
      </a:accent1>
      <a:accent2>
        <a:srgbClr val="56BAB8"/>
      </a:accent2>
      <a:accent3>
        <a:srgbClr val="FC6017"/>
      </a:accent3>
      <a:accent4>
        <a:srgbClr val="F88D24"/>
      </a:accent4>
      <a:accent5>
        <a:srgbClr val="E6D3B8"/>
      </a:accent5>
      <a:accent6>
        <a:srgbClr val="B75EE1"/>
      </a:accent6>
      <a:hlink>
        <a:srgbClr val="467886"/>
      </a:hlink>
      <a:folHlink>
        <a:srgbClr val="96607D"/>
      </a:folHlink>
    </a:clrScheme>
    <a:fontScheme name="RXL Custom Them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accent3"/>
        </a:solidFill>
        <a:ln w="28575">
          <a:solidFill>
            <a:schemeClr val="accent3">
              <a:lumMod val="75000"/>
            </a:schemeClr>
          </a:solidFill>
        </a:ln>
        <a:effectLst>
          <a:outerShdw blurRad="50800" dist="38100" dir="5400000" algn="t" rotWithShape="0">
            <a:prstClr val="black">
              <a:alpha val="40000"/>
            </a:prstClr>
          </a:outerShdw>
        </a:effectLst>
      </a:spPr>
      <a:bodyPr vertOverflow="clip" horzOverflow="clip" rtlCol="0" anchor="ctr"/>
      <a:lstStyle>
        <a:defPPr algn="ctr">
          <a:defRPr sz="1200" kern="1200">
            <a:solidFill>
              <a:schemeClr val="bg1"/>
            </a:solidFill>
            <a:latin typeface="+mj-lt"/>
            <a:cs typeface="Arial" panose="020B0604020202020204" pitchFamily="34" charset="0"/>
          </a:defRPr>
        </a:defPPr>
      </a:lstStyle>
      <a:style>
        <a:lnRef idx="2">
          <a:schemeClr val="accent1">
            <a:shade val="15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898898-00B4-4C03-BA06-A0F23E263CD4}">
  <we:reference id="wa200003696" version="1.3.0.0" store="en-GB" storeType="OMEX"/>
  <we:alternateReferences>
    <we:reference id="wa200003696" version="1.3.0.0" store="" storeType="OMEX"/>
  </we:alternateReferences>
  <we:properties>
    <we:property name="projectV0_1-56c6e055-265e-4713-816e-a646dbb708de" value="{&quot;kind&quot;:&quot;AFEJSONBlobNode&quot;,&quot;id&quot;:&quot;{E868B07E-8E73-453F-8EDC-C5D00DFF7CD9}&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st.github.com/r-silk/c31faf1e9de8d01687447bede455f8cc" TargetMode="External"/><Relationship Id="rId2" Type="http://schemas.openxmlformats.org/officeDocument/2006/relationships/hyperlink" Target="https://gist.github.com/r-silk/1203fd946f4096f3744083040668dbae" TargetMode="External"/><Relationship Id="rId1" Type="http://schemas.openxmlformats.org/officeDocument/2006/relationships/hyperlink" Target="https://gist.github.com/r-silk/ad8fa1536830e6fbfbf91953fa4efc3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655EA-C7C0-468B-85CE-461F1FAAA998}">
  <dimension ref="A1:BD788"/>
  <sheetViews>
    <sheetView showGridLines="0" workbookViewId="0">
      <pane ySplit="1" topLeftCell="A2" activePane="bottomLeft" state="frozen"/>
      <selection pane="bottomLeft"/>
    </sheetView>
  </sheetViews>
  <sheetFormatPr defaultRowHeight="12.75" x14ac:dyDescent="0.2"/>
  <cols>
    <col min="1" max="2" width="4.28515625" customWidth="1"/>
  </cols>
  <sheetData>
    <row r="1" spans="1:17" s="3" customFormat="1" ht="30" customHeight="1" x14ac:dyDescent="0.2">
      <c r="A1" s="11"/>
      <c r="C1" s="1" t="s">
        <v>328</v>
      </c>
    </row>
    <row r="3" spans="1:17" x14ac:dyDescent="0.2">
      <c r="B3" s="5" t="s">
        <v>1</v>
      </c>
    </row>
    <row r="4" spans="1:17" x14ac:dyDescent="0.2">
      <c r="C4" t="s">
        <v>329</v>
      </c>
    </row>
    <row r="5" spans="1:17" x14ac:dyDescent="0.2">
      <c r="C5" t="s">
        <v>330</v>
      </c>
    </row>
    <row r="6" spans="1:17" x14ac:dyDescent="0.2">
      <c r="C6" t="s">
        <v>331</v>
      </c>
    </row>
    <row r="7" spans="1:17" x14ac:dyDescent="0.2">
      <c r="C7" t="s">
        <v>332</v>
      </c>
    </row>
    <row r="9" spans="1:17" x14ac:dyDescent="0.2">
      <c r="B9" s="13" t="s">
        <v>333</v>
      </c>
    </row>
    <row r="10" spans="1:17" ht="13.5" thickBot="1" x14ac:dyDescent="0.25">
      <c r="C10" s="20" t="s">
        <v>334</v>
      </c>
      <c r="D10" s="20"/>
      <c r="F10" s="20" t="s">
        <v>335</v>
      </c>
      <c r="H10" s="20" t="s">
        <v>336</v>
      </c>
      <c r="I10" s="20"/>
      <c r="K10" s="22" t="s">
        <v>337</v>
      </c>
      <c r="L10" s="24" t="s">
        <v>338</v>
      </c>
      <c r="M10" s="24" t="s">
        <v>339</v>
      </c>
      <c r="N10" s="24" t="s">
        <v>340</v>
      </c>
      <c r="O10" s="24" t="s">
        <v>341</v>
      </c>
      <c r="P10" s="24"/>
      <c r="Q10" s="66"/>
    </row>
    <row r="11" spans="1:17" x14ac:dyDescent="0.2">
      <c r="C11" s="24" t="s">
        <v>338</v>
      </c>
      <c r="D11" s="24" t="s">
        <v>195</v>
      </c>
      <c r="F11" s="24" t="s">
        <v>342</v>
      </c>
      <c r="H11" s="24" t="s">
        <v>342</v>
      </c>
      <c r="I11" s="24" t="s">
        <v>343</v>
      </c>
      <c r="K11" s="22"/>
      <c r="L11" s="24" t="s">
        <v>195</v>
      </c>
      <c r="M11" s="24" t="s">
        <v>196</v>
      </c>
      <c r="N11" s="24" t="s">
        <v>197</v>
      </c>
      <c r="O11" s="24" t="s">
        <v>344</v>
      </c>
      <c r="P11" s="24"/>
      <c r="Q11" s="66"/>
    </row>
    <row r="12" spans="1:17" x14ac:dyDescent="0.2">
      <c r="C12" s="24" t="s">
        <v>339</v>
      </c>
      <c r="D12" s="24" t="s">
        <v>196</v>
      </c>
      <c r="F12" s="24" t="s">
        <v>345</v>
      </c>
      <c r="H12" s="24" t="s">
        <v>345</v>
      </c>
      <c r="I12" s="24" t="s">
        <v>346</v>
      </c>
    </row>
    <row r="13" spans="1:17" x14ac:dyDescent="0.2">
      <c r="C13" s="24" t="s">
        <v>340</v>
      </c>
      <c r="D13" s="24" t="s">
        <v>197</v>
      </c>
      <c r="F13" s="24" t="s">
        <v>347</v>
      </c>
      <c r="H13" s="24" t="s">
        <v>347</v>
      </c>
      <c r="I13" s="24" t="s">
        <v>348</v>
      </c>
      <c r="K13" s="22" t="s">
        <v>349</v>
      </c>
      <c r="L13" s="24" t="s">
        <v>342</v>
      </c>
      <c r="M13" s="24" t="s">
        <v>345</v>
      </c>
      <c r="N13" s="24" t="s">
        <v>347</v>
      </c>
      <c r="O13" s="24" t="s">
        <v>350</v>
      </c>
      <c r="P13" s="24" t="s">
        <v>351</v>
      </c>
      <c r="Q13" s="24"/>
    </row>
    <row r="14" spans="1:17" x14ac:dyDescent="0.2">
      <c r="C14" s="24"/>
      <c r="D14" s="24"/>
      <c r="F14" s="24" t="s">
        <v>350</v>
      </c>
      <c r="H14" s="24" t="s">
        <v>342</v>
      </c>
      <c r="I14" s="24" t="s">
        <v>343</v>
      </c>
    </row>
    <row r="15" spans="1:17" x14ac:dyDescent="0.2">
      <c r="C15" s="24" t="e">
        <v>#N/A</v>
      </c>
      <c r="D15" s="24"/>
      <c r="F15" s="24" t="s">
        <v>351</v>
      </c>
      <c r="H15" s="24" t="s">
        <v>345</v>
      </c>
      <c r="I15" s="24" t="s">
        <v>346</v>
      </c>
    </row>
    <row r="16" spans="1:17" x14ac:dyDescent="0.2">
      <c r="C16" s="66"/>
      <c r="D16" s="66"/>
      <c r="F16" s="24"/>
      <c r="H16" s="66"/>
      <c r="I16" s="66"/>
    </row>
    <row r="19" spans="2:21" s="7" customFormat="1" ht="16.5" thickBot="1" x14ac:dyDescent="0.3">
      <c r="B19" s="8">
        <f xml:space="preserve"> MAX(B$1:B1) + 1</f>
        <v>1</v>
      </c>
      <c r="C19" s="7" t="s">
        <v>4</v>
      </c>
    </row>
    <row r="21" spans="2:21" x14ac:dyDescent="0.2">
      <c r="B21" s="27" t="s">
        <v>352</v>
      </c>
      <c r="C21" s="26"/>
      <c r="D21" s="26"/>
      <c r="E21" s="26"/>
      <c r="F21" s="26"/>
      <c r="G21" s="26"/>
      <c r="H21" s="26"/>
      <c r="I21" s="26"/>
      <c r="J21" s="26"/>
      <c r="K21" s="26"/>
      <c r="L21" s="26"/>
      <c r="M21" s="26"/>
      <c r="N21" s="26"/>
      <c r="O21" s="26"/>
      <c r="P21" s="26"/>
      <c r="Q21" s="26"/>
      <c r="R21" s="26"/>
      <c r="S21" s="26"/>
      <c r="T21" s="26"/>
      <c r="U21" s="26"/>
    </row>
    <row r="23" spans="2:21" x14ac:dyDescent="0.2">
      <c r="C23" t="s">
        <v>353</v>
      </c>
    </row>
    <row r="24" spans="2:21" x14ac:dyDescent="0.2">
      <c r="C24" t="s">
        <v>354</v>
      </c>
    </row>
    <row r="25" spans="2:21" x14ac:dyDescent="0.2">
      <c r="C25" t="s">
        <v>355</v>
      </c>
    </row>
    <row r="26" spans="2:21" x14ac:dyDescent="0.2">
      <c r="C26" t="s">
        <v>356</v>
      </c>
    </row>
    <row r="27" spans="2:21" x14ac:dyDescent="0.2">
      <c r="C27" t="s">
        <v>357</v>
      </c>
    </row>
    <row r="29" spans="2:21" x14ac:dyDescent="0.2">
      <c r="C29" s="12" t="s">
        <v>358</v>
      </c>
      <c r="F29" s="12" t="s">
        <v>359</v>
      </c>
      <c r="J29" s="12" t="s">
        <v>360</v>
      </c>
    </row>
    <row r="30" spans="2:21" x14ac:dyDescent="0.2">
      <c r="C30" s="67" t="str" cm="1">
        <f t="array" ref="C30:D54" xml:space="preserve"> _xlfn.LAMBDA(_xlpm.list_one,_xlpm.list_two,
  _xlfn.LET(
    _xlpm._list1, _xlfn.TOCOL(_xlpm.list_one),
    _xlpm._list2, _xlfn.TOCOL(_xlpm.list_two),
    _xlpm._len, ROWS(_xlpm._list2),
    _xlpm._idx0, _xlfn.SEQUENCE(_xlpm._len * ROWS(_xlpm._list1), 1),
    _xlpm._idx1, _xlfn.CEILING.MATH(_xlpm._idx0 / _xlpm._len),
    _xlpm._idx2, MOD(_xlpm._idx0 - 1, _xlpm._len) + 1,
    _xlfn.HSTACK( INDEX(_xlpm._list1, _xlpm._idx1), INDEX(_xlpm._list2, _xlpm._idx2))
  )
)(C11:C15, F11:F15)</f>
        <v>One</v>
      </c>
      <c r="D30" s="19" t="str">
        <v>AAAA</v>
      </c>
      <c r="F30" s="67" t="str" cm="1">
        <f t="array" ref="F30:G54" xml:space="preserve"> _xlfn.LAMBDA(_xlpm.list_one,_xlpm.list_two,
  _xlfn.LET(
    _xlpm._list1, IF(
      AND(COLUMNS(_xlpm.list_one) &gt; 1, ROWS(_xlpm.list_one) &gt; 1),
      IF(
        COLUMNS(_xlpm.list_one) &gt; ROWS(_xlpm.list_one),
        _xlfn.CHOOSEROWS(_xlpm.list_one, 1),
        _xlfn.CHOOSECOLS(_xlpm.list_one, 1)
        ),
      _xlpm.list_one
      ),
    _xlpm._list2, IF(
      AND(COLUMNS(_xlpm.list_two) &gt; 1, ROWS(_xlpm.list_two) &gt; 1),
      IF(
        COLUMNS(_xlpm.list_two) &gt; ROWS(_xlpm.list_two),
        _xlfn.CHOOSEROWS(_xlpm.list_two, 1),
        _xlfn.CHOOSECOLS(_xlpm.list_two, 1)
        ),
      _xlpm.list_two
      ),
    _xlpm._col1, _xlfn.TOCOL(_xlpm._list1),
    _xlpm._col2, _xlfn.TOCOL(_xlpm._list2),
    _xlpm._len, ROWS(_xlpm._col2),
    _xlpm._idx0, _xlfn.SEQUENCE(_xlpm._len * ROWS(_xlpm._col1), 1),
    _xlpm._idx1, _xlfn.CEILING.MATH(_xlpm._idx0 / _xlpm._len),
    _xlpm._idx2, MOD(_xlpm._idx0 - 1, _xlpm._len) + 1,
    _xlfn.HSTACK( INDEX(_xlpm._col1, _xlpm._idx1), INDEX(_xlpm._col2, _xlpm._idx2))
  )
)(C11:D15, F11:G15)</f>
        <v>One</v>
      </c>
      <c r="G30" s="19" t="str">
        <v>AAAA</v>
      </c>
      <c r="J30" s="67" t="str" cm="1">
        <f t="array" ref="J30:K49" xml:space="preserve"> _xlfn.LAMBDA(_xlpm.list_one,_xlpm.list_two,
  _xlfn.LET(
    _xlpm._list1, IF(
      AND(COLUMNS(_xlpm.list_one) &gt; 1, ROWS(_xlpm.list_one) &gt; 1),
      IF(
        COLUMNS(_xlpm.list_one) &gt; ROWS(_xlpm.list_one),
        _xlfn.CHOOSEROWS(_xlpm.list_one, 1),
        _xlfn.CHOOSECOLS(_xlpm.list_one, 1)
        ),
      _xlpm.list_one
      ),
    _xlpm._list2, IF(
      AND(COLUMNS(_xlpm.list_two) &gt; 1, ROWS(_xlpm.list_two) &gt; 1),
      IF(
        COLUMNS(_xlpm.list_two) &gt; ROWS(_xlpm.list_two),
        _xlfn.CHOOSEROWS(_xlpm.list_two, 1),
        _xlfn.CHOOSECOLS(_xlpm.list_two, 1)
        ),
      _xlpm.list_two
      ),
    _xlpm._col1, _xlfn.TOCOL(_xlpm._list1),
    _xlpm._col2, _xlfn.TOCOL(_xlpm._list2),
    _xlpm._len, ROWS(_xlpm._col2),
    _xlpm._idx0, _xlfn.SEQUENCE(_xlpm._len * ROWS(_xlpm._col1), 1),
    _xlpm._idx1, _xlfn.CEILING.MATH(_xlpm._idx0 / _xlpm._len),
    _xlpm._idx2, MOD(_xlpm._idx0 - 1, _xlpm._len) + 1,
    _xlfn.HSTACK( INDEX(_xlpm._col1, _xlpm._idx1), INDEX(_xlpm._col2, _xlpm._idx2))
  )
)(L10:O11, L13:P13)</f>
        <v>One</v>
      </c>
      <c r="K30" s="19" t="str">
        <v>AAAA</v>
      </c>
    </row>
    <row r="31" spans="2:21" x14ac:dyDescent="0.2">
      <c r="C31" s="19" t="str">
        <v>One</v>
      </c>
      <c r="D31" s="19" t="str">
        <v>BBBB</v>
      </c>
      <c r="F31" s="19" t="str">
        <v>One</v>
      </c>
      <c r="G31" s="19" t="str">
        <v>BBBB</v>
      </c>
      <c r="J31" s="19" t="str">
        <v>One</v>
      </c>
      <c r="K31" s="19" t="str">
        <v>BBBB</v>
      </c>
    </row>
    <row r="32" spans="2:21" x14ac:dyDescent="0.2">
      <c r="C32" s="19" t="str">
        <v>One</v>
      </c>
      <c r="D32" s="19" t="str">
        <v>CCCC</v>
      </c>
      <c r="F32" s="19" t="str">
        <v>One</v>
      </c>
      <c r="G32" s="19" t="str">
        <v>CCCC</v>
      </c>
      <c r="J32" s="19" t="str">
        <v>One</v>
      </c>
      <c r="K32" s="19" t="str">
        <v>CCCC</v>
      </c>
    </row>
    <row r="33" spans="3:11" x14ac:dyDescent="0.2">
      <c r="C33" s="19" t="str">
        <v>One</v>
      </c>
      <c r="D33" s="19" t="str">
        <v>DDDD</v>
      </c>
      <c r="F33" s="19" t="str">
        <v>One</v>
      </c>
      <c r="G33" s="19" t="str">
        <v>DDDD</v>
      </c>
      <c r="J33" s="19" t="str">
        <v>One</v>
      </c>
      <c r="K33" s="19" t="str">
        <v>DDDD</v>
      </c>
    </row>
    <row r="34" spans="3:11" x14ac:dyDescent="0.2">
      <c r="C34" s="19" t="str">
        <v>One</v>
      </c>
      <c r="D34" s="19" t="str">
        <v>EEEE</v>
      </c>
      <c r="F34" s="19" t="str">
        <v>One</v>
      </c>
      <c r="G34" s="19" t="str">
        <v>EEEE</v>
      </c>
      <c r="J34" s="19" t="str">
        <v>One</v>
      </c>
      <c r="K34" s="19" t="str">
        <v>EEEE</v>
      </c>
    </row>
    <row r="35" spans="3:11" x14ac:dyDescent="0.2">
      <c r="C35" s="19" t="str">
        <v>Two</v>
      </c>
      <c r="D35" s="19" t="str">
        <v>AAAA</v>
      </c>
      <c r="F35" s="19" t="str">
        <v>Two</v>
      </c>
      <c r="G35" s="19" t="str">
        <v>AAAA</v>
      </c>
      <c r="J35" s="19" t="str">
        <v>Two</v>
      </c>
      <c r="K35" s="19" t="str">
        <v>AAAA</v>
      </c>
    </row>
    <row r="36" spans="3:11" x14ac:dyDescent="0.2">
      <c r="C36" s="19" t="str">
        <v>Two</v>
      </c>
      <c r="D36" s="19" t="str">
        <v>BBBB</v>
      </c>
      <c r="F36" s="19" t="str">
        <v>Two</v>
      </c>
      <c r="G36" s="19" t="str">
        <v>BBBB</v>
      </c>
      <c r="J36" s="19" t="str">
        <v>Two</v>
      </c>
      <c r="K36" s="19" t="str">
        <v>BBBB</v>
      </c>
    </row>
    <row r="37" spans="3:11" x14ac:dyDescent="0.2">
      <c r="C37" s="19" t="str">
        <v>Two</v>
      </c>
      <c r="D37" s="19" t="str">
        <v>CCCC</v>
      </c>
      <c r="F37" s="19" t="str">
        <v>Two</v>
      </c>
      <c r="G37" s="19" t="str">
        <v>CCCC</v>
      </c>
      <c r="J37" s="19" t="str">
        <v>Two</v>
      </c>
      <c r="K37" s="19" t="str">
        <v>CCCC</v>
      </c>
    </row>
    <row r="38" spans="3:11" x14ac:dyDescent="0.2">
      <c r="C38" s="19" t="str">
        <v>Two</v>
      </c>
      <c r="D38" s="19" t="str">
        <v>DDDD</v>
      </c>
      <c r="F38" s="19" t="str">
        <v>Two</v>
      </c>
      <c r="G38" s="19" t="str">
        <v>DDDD</v>
      </c>
      <c r="J38" s="19" t="str">
        <v>Two</v>
      </c>
      <c r="K38" s="19" t="str">
        <v>DDDD</v>
      </c>
    </row>
    <row r="39" spans="3:11" x14ac:dyDescent="0.2">
      <c r="C39" s="19" t="str">
        <v>Two</v>
      </c>
      <c r="D39" s="19" t="str">
        <v>EEEE</v>
      </c>
      <c r="F39" s="19" t="str">
        <v>Two</v>
      </c>
      <c r="G39" s="19" t="str">
        <v>EEEE</v>
      </c>
      <c r="J39" s="19" t="str">
        <v>Two</v>
      </c>
      <c r="K39" s="19" t="str">
        <v>EEEE</v>
      </c>
    </row>
    <row r="40" spans="3:11" x14ac:dyDescent="0.2">
      <c r="C40" s="19" t="str">
        <v>Three</v>
      </c>
      <c r="D40" s="19" t="str">
        <v>AAAA</v>
      </c>
      <c r="F40" s="19" t="str">
        <v>Three</v>
      </c>
      <c r="G40" s="19" t="str">
        <v>AAAA</v>
      </c>
      <c r="J40" s="19" t="str">
        <v>Three</v>
      </c>
      <c r="K40" s="19" t="str">
        <v>AAAA</v>
      </c>
    </row>
    <row r="41" spans="3:11" x14ac:dyDescent="0.2">
      <c r="C41" s="19" t="str">
        <v>Three</v>
      </c>
      <c r="D41" s="19" t="str">
        <v>BBBB</v>
      </c>
      <c r="F41" s="19" t="str">
        <v>Three</v>
      </c>
      <c r="G41" s="19" t="str">
        <v>BBBB</v>
      </c>
      <c r="J41" s="19" t="str">
        <v>Three</v>
      </c>
      <c r="K41" s="19" t="str">
        <v>BBBB</v>
      </c>
    </row>
    <row r="42" spans="3:11" x14ac:dyDescent="0.2">
      <c r="C42" s="19" t="str">
        <v>Three</v>
      </c>
      <c r="D42" s="19" t="str">
        <v>CCCC</v>
      </c>
      <c r="F42" s="19" t="str">
        <v>Three</v>
      </c>
      <c r="G42" s="19" t="str">
        <v>CCCC</v>
      </c>
      <c r="J42" s="19" t="str">
        <v>Three</v>
      </c>
      <c r="K42" s="19" t="str">
        <v>CCCC</v>
      </c>
    </row>
    <row r="43" spans="3:11" x14ac:dyDescent="0.2">
      <c r="C43" s="19" t="str">
        <v>Three</v>
      </c>
      <c r="D43" s="19" t="str">
        <v>DDDD</v>
      </c>
      <c r="F43" s="19" t="str">
        <v>Three</v>
      </c>
      <c r="G43" s="19" t="str">
        <v>DDDD</v>
      </c>
      <c r="J43" s="19" t="str">
        <v>Three</v>
      </c>
      <c r="K43" s="19" t="str">
        <v>DDDD</v>
      </c>
    </row>
    <row r="44" spans="3:11" x14ac:dyDescent="0.2">
      <c r="C44" s="19" t="str">
        <v>Three</v>
      </c>
      <c r="D44" s="19" t="str">
        <v>EEEE</v>
      </c>
      <c r="F44" s="19" t="str">
        <v>Three</v>
      </c>
      <c r="G44" s="19" t="str">
        <v>EEEE</v>
      </c>
      <c r="J44" s="19" t="str">
        <v>Three</v>
      </c>
      <c r="K44" s="19" t="str">
        <v>EEEE</v>
      </c>
    </row>
    <row r="45" spans="3:11" x14ac:dyDescent="0.2">
      <c r="C45" s="19">
        <v>0</v>
      </c>
      <c r="D45" s="19" t="str">
        <v>AAAA</v>
      </c>
      <c r="F45" s="19">
        <v>0</v>
      </c>
      <c r="G45" s="19" t="str">
        <v>AAAA</v>
      </c>
      <c r="J45" s="19" t="str">
        <v>Four</v>
      </c>
      <c r="K45" s="19" t="str">
        <v>AAAA</v>
      </c>
    </row>
    <row r="46" spans="3:11" x14ac:dyDescent="0.2">
      <c r="C46" s="19">
        <v>0</v>
      </c>
      <c r="D46" s="19" t="str">
        <v>BBBB</v>
      </c>
      <c r="F46" s="19">
        <v>0</v>
      </c>
      <c r="G46" s="19" t="str">
        <v>BBBB</v>
      </c>
      <c r="J46" s="19" t="str">
        <v>Four</v>
      </c>
      <c r="K46" s="19" t="str">
        <v>BBBB</v>
      </c>
    </row>
    <row r="47" spans="3:11" x14ac:dyDescent="0.2">
      <c r="C47" s="19">
        <v>0</v>
      </c>
      <c r="D47" s="19" t="str">
        <v>CCCC</v>
      </c>
      <c r="F47" s="19">
        <v>0</v>
      </c>
      <c r="G47" s="19" t="str">
        <v>CCCC</v>
      </c>
      <c r="J47" s="19" t="str">
        <v>Four</v>
      </c>
      <c r="K47" s="19" t="str">
        <v>CCCC</v>
      </c>
    </row>
    <row r="48" spans="3:11" x14ac:dyDescent="0.2">
      <c r="C48" s="19">
        <v>0</v>
      </c>
      <c r="D48" s="19" t="str">
        <v>DDDD</v>
      </c>
      <c r="F48" s="19">
        <v>0</v>
      </c>
      <c r="G48" s="19" t="str">
        <v>DDDD</v>
      </c>
      <c r="J48" s="19" t="str">
        <v>Four</v>
      </c>
      <c r="K48" s="19" t="str">
        <v>DDDD</v>
      </c>
    </row>
    <row r="49" spans="2:21" x14ac:dyDescent="0.2">
      <c r="C49" s="19">
        <v>0</v>
      </c>
      <c r="D49" s="19" t="str">
        <v>EEEE</v>
      </c>
      <c r="F49" s="19">
        <v>0</v>
      </c>
      <c r="G49" s="19" t="str">
        <v>EEEE</v>
      </c>
      <c r="J49" s="19" t="str">
        <v>Four</v>
      </c>
      <c r="K49" s="19" t="str">
        <v>EEEE</v>
      </c>
    </row>
    <row r="50" spans="2:21" x14ac:dyDescent="0.2">
      <c r="C50" s="19" t="e">
        <v>#N/A</v>
      </c>
      <c r="D50" s="19" t="str">
        <v>AAAA</v>
      </c>
      <c r="F50" s="19" t="e">
        <v>#N/A</v>
      </c>
      <c r="G50" s="19" t="str">
        <v>AAAA</v>
      </c>
    </row>
    <row r="51" spans="2:21" x14ac:dyDescent="0.2">
      <c r="C51" s="19" t="e">
        <v>#N/A</v>
      </c>
      <c r="D51" s="19" t="str">
        <v>BBBB</v>
      </c>
      <c r="F51" s="19" t="e">
        <v>#N/A</v>
      </c>
      <c r="G51" s="19" t="str">
        <v>BBBB</v>
      </c>
    </row>
    <row r="52" spans="2:21" x14ac:dyDescent="0.2">
      <c r="C52" s="19" t="e">
        <v>#N/A</v>
      </c>
      <c r="D52" s="19" t="str">
        <v>CCCC</v>
      </c>
      <c r="F52" s="19" t="e">
        <v>#N/A</v>
      </c>
      <c r="G52" s="19" t="str">
        <v>CCCC</v>
      </c>
    </row>
    <row r="53" spans="2:21" x14ac:dyDescent="0.2">
      <c r="C53" s="19" t="e">
        <v>#N/A</v>
      </c>
      <c r="D53" s="19" t="str">
        <v>DDDD</v>
      </c>
      <c r="F53" s="19" t="e">
        <v>#N/A</v>
      </c>
      <c r="G53" s="19" t="str">
        <v>DDDD</v>
      </c>
    </row>
    <row r="54" spans="2:21" x14ac:dyDescent="0.2">
      <c r="C54" s="19" t="e">
        <v>#N/A</v>
      </c>
      <c r="D54" s="19" t="str">
        <v>EEEE</v>
      </c>
      <c r="F54" s="19" t="e">
        <v>#N/A</v>
      </c>
      <c r="G54" s="19" t="str">
        <v>EEEE</v>
      </c>
    </row>
    <row r="57" spans="2:21" x14ac:dyDescent="0.2">
      <c r="B57" s="27" t="s">
        <v>361</v>
      </c>
      <c r="C57" s="26"/>
      <c r="D57" s="26"/>
      <c r="E57" s="26"/>
      <c r="F57" s="26"/>
      <c r="G57" s="26"/>
      <c r="H57" s="26"/>
      <c r="I57" s="26"/>
      <c r="J57" s="26"/>
      <c r="K57" s="26"/>
      <c r="L57" s="26"/>
      <c r="M57" s="26"/>
      <c r="N57" s="26"/>
      <c r="O57" s="26"/>
      <c r="P57" s="26"/>
      <c r="Q57" s="26"/>
      <c r="R57" s="26"/>
      <c r="S57" s="26"/>
      <c r="T57" s="26"/>
      <c r="U57" s="26"/>
    </row>
    <row r="59" spans="2:21" x14ac:dyDescent="0.2">
      <c r="C59" t="s">
        <v>353</v>
      </c>
    </row>
    <row r="60" spans="2:21" x14ac:dyDescent="0.2">
      <c r="C60" t="s">
        <v>362</v>
      </c>
    </row>
    <row r="61" spans="2:21" x14ac:dyDescent="0.2">
      <c r="C61" t="s">
        <v>363</v>
      </c>
    </row>
    <row r="62" spans="2:21" x14ac:dyDescent="0.2">
      <c r="C62" t="s">
        <v>364</v>
      </c>
    </row>
    <row r="63" spans="2:21" x14ac:dyDescent="0.2">
      <c r="K63" s="12" t="s">
        <v>365</v>
      </c>
      <c r="N63" s="12" t="s">
        <v>365</v>
      </c>
    </row>
    <row r="64" spans="2:21" x14ac:dyDescent="0.2">
      <c r="C64" s="12" t="s">
        <v>366</v>
      </c>
      <c r="G64" s="12" t="s">
        <v>367</v>
      </c>
      <c r="K64" s="12" t="s">
        <v>368</v>
      </c>
      <c r="N64" s="12" t="s">
        <v>369</v>
      </c>
    </row>
    <row r="65" spans="3:15" x14ac:dyDescent="0.2">
      <c r="G65" s="23" t="s">
        <v>370</v>
      </c>
      <c r="H65" s="24"/>
      <c r="K65" s="23" t="s">
        <v>370</v>
      </c>
      <c r="L65" s="24"/>
      <c r="N65" s="23" t="s">
        <v>370</v>
      </c>
      <c r="O65" s="24"/>
    </row>
    <row r="66" spans="3:15" x14ac:dyDescent="0.2">
      <c r="C66" s="23" t="s">
        <v>63</v>
      </c>
      <c r="D66" s="25">
        <v>0</v>
      </c>
      <c r="G66" s="23" t="s">
        <v>63</v>
      </c>
      <c r="H66" s="25">
        <v>1</v>
      </c>
      <c r="K66" s="23" t="s">
        <v>63</v>
      </c>
      <c r="L66" s="25">
        <v>0</v>
      </c>
      <c r="N66" s="23" t="s">
        <v>63</v>
      </c>
      <c r="O66" s="25">
        <v>0</v>
      </c>
    </row>
    <row r="67" spans="3:15" x14ac:dyDescent="0.2">
      <c r="C67" s="23" t="s">
        <v>70</v>
      </c>
      <c r="D67" s="25">
        <v>0</v>
      </c>
      <c r="G67" s="23" t="s">
        <v>70</v>
      </c>
      <c r="H67" s="25">
        <v>1</v>
      </c>
      <c r="K67" s="23" t="s">
        <v>70</v>
      </c>
      <c r="L67" s="25">
        <v>0</v>
      </c>
      <c r="N67" s="23" t="s">
        <v>70</v>
      </c>
      <c r="O67" s="25">
        <v>0</v>
      </c>
    </row>
    <row r="68" spans="3:15" x14ac:dyDescent="0.2">
      <c r="C68" s="67" t="str" cm="1">
        <f t="array" ref="C68:D92" xml:space="preserve"> _xlfn.LAMBDA(_xlpm.list_one,_xlpm.list_two,_xlop.filter_blanks,_xlop.filter_errors,
  _xlfn.LET(
    _xlpm._list1, IF(
      AND(COLUMNS(_xlpm.list_one) &gt; 1, ROWS(_xlpm.list_one) &gt; 1),
      IF(
        COLUMNS(_xlpm.list_one) &gt; ROWS(_xlpm.list_one),
        _xlfn.CHOOSEROWS(_xlpm.list_one, 1),
        _xlfn.CHOOSECOLS(_xlpm.list_one, 1)
        ),
      _xlpm.list_one
      ),
    _xlpm._list2, IF(
      AND(COLUMNS(_xlpm.list_two) &gt; 1, ROWS(_xlpm.list_two) &gt; 1),
      IF(
        COLUMNS(_xlpm.list_two) &gt; ROWS(_xlpm.list_two),
        _xlfn.CHOOSEROWS(_xlpm.list_two, 1),
        _xlfn.CHOOSECOLS(_xlpm.list_two, 1)
        ),
      _xlpm.list_two
      ),
    _xlpm._ignore,
      IF( OR( _xlfn.ISOMITTED(_xlpm.filter_blanks), NOT(_xlpm.filter_blanks)), 0, 1) +
      IF( OR( _xlfn.ISOMITTED(_xlpm.filter_errors), NOT(_xlpm.filter_errors)), 0, 2),
    _xlpm._col1, _xlfn.TOCOL(_xlpm._list1, _xlpm._ignore),
    _xlpm._col2, _xlfn.TOCOL(_xlpm._list2, _xlpm._ignore),
    _xlpm._len, ROWS(_xlpm._col2),
    _xlpm._idx0, _xlfn.SEQUENCE(_xlpm._len * ROWS(_xlpm._col1), 1),
    _xlpm._idx1, _xlfn.CEILING.MATH(_xlpm._idx0 / _xlpm._len),
    _xlpm._idx2, MOD(_xlpm._idx0 - 1, _xlpm._len) + 1,
    _xlfn.HSTACK( INDEX(_xlpm._col1, _xlpm._idx1), INDEX(_xlpm._col2, _xlpm._idx2))
  )
)(C11:C15, F11:F15, D66, D67)</f>
        <v>One</v>
      </c>
      <c r="D68" s="19" t="str">
        <v>AAAA</v>
      </c>
      <c r="G68" s="67" t="str" cm="1">
        <f t="array" ref="G68:H82" xml:space="preserve"> _xlfn.LAMBDA(_xlpm.list_one,_xlpm.list_two,_xlop.filter_blanks,_xlop.filter_errors,_xlop.replace_blanks,
  _xlfn.LET(
    _xlpm._list1, IF(
      AND(COLUMNS(_xlpm.list_one) &gt; 1, ROWS(_xlpm.list_one) &gt; 1),
      IF(COLUMNS(_xlpm.list_one) &gt; ROWS(_xlpm.list_one), _xlfn.CHOOSEROWS(_xlpm.list_one, 1), _xlfn.CHOOSECOLS(_xlpm.list_one, 1)),
      _xlpm.list_one
      ),
    _xlpm._list2, IF(
      AND(COLUMNS(_xlpm.list_two) &gt; 1, ROWS(_xlpm.list_two) &gt; 1),
      IF(COLUMNS(_xlpm.list_two) &gt; ROWS(_xlpm.list_two), _xlfn.CHOOSEROWS(_xlpm.list_two, 1), _xlfn.CHOOSECOLS(_xlpm.list_two, 1)),
      _xlpm.list_two
      ),
    _xlpm._fltr1, IF(
      NOT(ISBLANK(_xlpm.replace_blanks)),
      IF( ISBLANK(_xlpm._list1), _xlpm.replace_blanks, _xlpm._list1),
      _xlpm._list1
      ),
    _xlpm._fltr2, IF(
      NOT(ISBLANK(_xlpm.replace_blanks)),
      IF( ISBLANK(_xlpm._list2), _xlpm.replace_blanks, _xlpm._list2),
      _xlpm._list2
      ),
    _xlpm._ignore,
      IF( OR( _xlfn.ISOMITTED(_xlpm.filter_blanks), NOT(_xlpm.filter_blanks)), 0, 1) +
      IF( OR( _xlfn.ISOMITTED(_xlpm.filter_errors), NOT(_xlpm.filter_errors)), 0, 2),
    _xlpm._col1, _xlfn.TOCOL(_xlpm._fltr1, _xlpm._ignore),
    _xlpm._col2, _xlfn.TOCOL(_xlpm._fltr2, _xlpm._ignore),
    _xlpm._len, ROWS(_xlpm._col2),
    _xlpm._idx0, _xlfn.SEQUENCE(_xlpm._len * ROWS(_xlpm._col1), 1),
    _xlpm._idx1, _xlfn.CEILING.MATH(_xlpm._idx0 / _xlpm._len),
    _xlpm._idx2, MOD(_xlpm._idx0 - 1, _xlpm._len) + 1,
    _xlfn.HSTACK( INDEX(_xlpm._col1, _xlpm._idx1), INDEX(_xlpm._col2, _xlpm._idx2))
  )
)(C11:C15, F11:F16, H66, H67, H65)</f>
        <v>One</v>
      </c>
      <c r="H68" s="19" t="str">
        <v>AAAA</v>
      </c>
      <c r="K68" s="67" t="str" cm="1">
        <f t="array" ref="K68:L97" xml:space="preserve"> _xlfn.LAMBDA(_xlpm.list_one,_xlpm.list_two,_xlop.filter_blanks,_xlop.filter_errors,_xlop.replace_blanks,
  _xlfn.LET(
    _xlpm._ignore,
      IF( OR( _xlfn.ISOMITTED(_xlpm.filter_blanks), NOT(_xlpm.filter_blanks)), 0, 1) +
      IF( OR( _xlfn.ISOMITTED(_xlpm.filter_errors), NOT(_xlpm.filter_errors)), 0, 2),
    _xlpm._inpChk, IF(
      OR( NOT(ISREF(_xlpm.list_one)), NOT(ISREF(_xlpm.list_two))),#REF!,
      IF(
        OR( AND( NOT(ISLOGICAL(
      _xlpm.filter_blanks)), NOT(ISNUMBER(_xlpm.filter_blanks))), AND( NOT(ISLOGICAL(_xlpm.filter_errors)), NOT(ISNUMBER(_xlpm.filter_errors)))),
        #VALUE!,
        ""
      )
    ),
    _xlpm._list1, IF(
      AND(COLUMNS(_xlpm.list_one) &gt; 1, ROWS(_xlpm.list_one) &gt; 1),
      IF(COLUMNS(_xlpm.list_one) &gt; ROWS(_xlpm.list_one),
        _xlfn.CHOOSEROWS(_xlpm.list_one, 1),
        _xlfn.CHOOSECOLS(_xlpm.list_one, 1)
      ),
      _xlpm.list_one
    ),
    _xlpm._list2, IF(
      AND(COLUMNS(_xlpm.list_two) &gt; 1, ROWS(_xlpm.list_two) &gt; 1),
      IF(COLUMNS(_xlpm.list_two) &gt; ROWS(_xlpm.list_two),
        _xlfn.CHOOSEROWS(_xlpm.list_two, 1),
        _xlfn.CHOOSECOLS(_xlpm.list_two, 1)
      ),
      _xlpm.list_two
    ),
    _xlpm._fltr1, IF(
      NOT(ISBLANK(_xlpm.replace_blanks)),
      IF( ISBLANK(_xlpm._list1), _xlpm.replace_blanks, _xlpm._list1),
      _xlpm._list1
    ),
    _xlpm._fltr2, IF(
      NOT(ISBLANK(_xlpm.replace_blanks)),
      IF( ISBLANK(_xlpm._list2), _xlpm.replace_blanks, _xlpm._list2),
      _xlpm._list2
    ),
    _xlpm._col1, _xlfn.TOCOL(_xlpm._fltr1, _xlpm._ignore),
    _xlpm._col2, _xlfn.TOCOL(_xlpm._fltr2, _xlpm._ignore),
    _xlpm._len, ROWS(_xlpm._col2),
    _xlpm._idx0, _xlfn.SEQUENCE(_xlpm._len * ROWS(_xlpm._col1), 1),
    _xlpm._idx1, _xlfn.CEILING.MATH(_xlpm._idx0 / _xlpm._len),
    _xlpm._idx2, MOD(_xlpm._idx0 - 1, _xlpm._len) + 1,
    _xlpm._rtn, _xlfn.HSTACK(
      INDEX(_xlpm._col1, _xlpm._idx1),
      INDEX(_xlpm._col2, _xlpm._idx2)
    ),
    IF(_xlpm._inpChk &lt;&gt; "", _xlpm._inpChk, _xlpm._rtn)
  )
)(C11:C15, F11:F16, L66, L67, L65)</f>
        <v>One</v>
      </c>
      <c r="L68" s="19" t="str">
        <v>AAAA</v>
      </c>
      <c r="N68" s="67" t="str" cm="1">
        <f t="array" ref="N68:O97" xml:space="preserve"> _xlfn.LAMBDA(_xlpm.list_one,_xlpm.list_two,_xlop.filter_blanks,_xlop.filter_errors,_xlop.replace_blanks,
  _xlfn.LET(
    _xlpm._ignore,
      IF( OR( _xlfn.ISOMITTED(_xlpm.filter_blanks), NOT(_xlpm.filter_blanks)), 0, 1) +
      IF( OR( _xlfn.ISOMITTED(_xlpm.filter_errors), NOT(_xlpm.filter_errors)), 0, 2),
    _xlpm._inpChk, IF(
      OR( NOT(ISREF(_xlpm.list_one)), NOT(ISREF(_xlpm.list_two))),
      "#[Error: invalid input cell references]",
      IF(
        OR( AND( NOT(ISLOGICAL(_xlpm.filter_blanks)), NOT(ISNUMBER(_xlpm.filter_blanks))), AND( NOT(ISLOGICAL(_xlpm.filter_errors)), NOT(ISNUMBER(_xlpm.filter_errors)))),
        "#[Error: invalid optional inputs]",
        ""
      )
    ),
    _xlpm._list1, IF(
      AND(COLUMNS(_xlpm.list_one) &gt; 1, ROWS(_xlpm.list_one) &gt; 1),
      IF(COLUMNS(_xlpm.list_one) &gt; ROWS(_xlpm.list_one),
        _xlfn.CHOOSEROWS(_xlpm.list_one, 1),
        _xlfn.CHOOSECOLS(_xlpm.list_one, 1)
      ),
      _xlpm.list_one
    ),
    _xlpm._list2, IF(
      AND(COLUMNS(_xlpm.list_two) &gt; 1, ROWS(_xlpm.list_two) &gt; 1),
      IF(COLUMNS(_xlpm.list_two) &gt; ROWS(_xlpm.list_two),
        _xlfn.CHOOSEROWS(_xlpm.list_two, 1),
        _xlfn.CHOOSECOLS(_xlpm.list_two, 1)
      ),
      _xlpm.list_two
    ),
    _xlpm._fltr1, IF(
      NOT(ISBLANK(_xlpm.replace_blanks)),
      IF( ISBLANK(_xlpm._list1), _xlpm.replace_blanks, _xlpm._list1),
      _xlpm._list1
    ),
    _xlpm._fltr2, IF(
      NOT(ISBLANK(_xlpm.replace_blanks)),
      IF( ISBLANK(_xlpm._list2), _xlpm.replace_blanks, _xlpm._list2),
      _xlpm._list2
    ),
    _xlpm._col1, _xlfn.TOCOL(_xlpm._fltr1, _xlpm._ignore),
    _xlpm._col2, _xlfn.TOCOL(_xlpm._fltr2, _xlpm._ignore),
    _xlpm._len, ROWS(_xlpm._col2),
    _xlpm._idx0, _xlfn.SEQUENCE(_xlpm._len * ROWS(_xlpm._col1), 1),
    _xlpm._idx1, _xlfn.CEILING.MATH(_xlpm._idx0 / _xlpm._len),
    _xlpm._idx2, MOD(_xlpm._idx0 - 1, _xlpm._len) + 1,
    _xlpm._rtn, _xlfn.HSTACK(
      INDEX(_xlpm._col1, _xlpm._idx1),
      INDEX(_xlpm._col2, _xlpm._idx2)
    ),
    IF(_xlpm._inpChk &lt;&gt; "", _xlpm._inpChk, _xlpm._rtn)
  )
)(C11:C15, F11:F16, O66, O67, O65)</f>
        <v>One</v>
      </c>
      <c r="O68" s="19" t="str">
        <v>AAAA</v>
      </c>
    </row>
    <row r="69" spans="3:15" x14ac:dyDescent="0.2">
      <c r="C69" s="19" t="str">
        <v>One</v>
      </c>
      <c r="D69" s="19" t="str">
        <v>BBBB</v>
      </c>
      <c r="G69" s="19" t="str">
        <v>One</v>
      </c>
      <c r="H69" s="19" t="str">
        <v>BBBB</v>
      </c>
      <c r="K69" s="19" t="str">
        <v>One</v>
      </c>
      <c r="L69" s="19" t="str">
        <v>BBBB</v>
      </c>
      <c r="N69" s="19" t="str">
        <v>One</v>
      </c>
      <c r="O69" s="19" t="str">
        <v>BBBB</v>
      </c>
    </row>
    <row r="70" spans="3:15" x14ac:dyDescent="0.2">
      <c r="C70" s="19" t="str">
        <v>One</v>
      </c>
      <c r="D70" s="19" t="str">
        <v>CCCC</v>
      </c>
      <c r="G70" s="19" t="str">
        <v>One</v>
      </c>
      <c r="H70" s="19" t="str">
        <v>CCCC</v>
      </c>
      <c r="K70" s="19" t="str">
        <v>One</v>
      </c>
      <c r="L70" s="19" t="str">
        <v>CCCC</v>
      </c>
      <c r="N70" s="19" t="str">
        <v>One</v>
      </c>
      <c r="O70" s="19" t="str">
        <v>CCCC</v>
      </c>
    </row>
    <row r="71" spans="3:15" x14ac:dyDescent="0.2">
      <c r="C71" s="19" t="str">
        <v>One</v>
      </c>
      <c r="D71" s="19" t="str">
        <v>DDDD</v>
      </c>
      <c r="G71" s="19" t="str">
        <v>One</v>
      </c>
      <c r="H71" s="19" t="str">
        <v>DDDD</v>
      </c>
      <c r="K71" s="19" t="str">
        <v>One</v>
      </c>
      <c r="L71" s="19" t="str">
        <v>DDDD</v>
      </c>
      <c r="N71" s="19" t="str">
        <v>One</v>
      </c>
      <c r="O71" s="19" t="str">
        <v>DDDD</v>
      </c>
    </row>
    <row r="72" spans="3:15" x14ac:dyDescent="0.2">
      <c r="C72" s="19" t="str">
        <v>One</v>
      </c>
      <c r="D72" s="19" t="str">
        <v>EEEE</v>
      </c>
      <c r="G72" s="19" t="str">
        <v>One</v>
      </c>
      <c r="H72" s="19" t="str">
        <v>EEEE</v>
      </c>
      <c r="K72" s="19" t="str">
        <v>One</v>
      </c>
      <c r="L72" s="19" t="str">
        <v>EEEE</v>
      </c>
      <c r="N72" s="19" t="str">
        <v>One</v>
      </c>
      <c r="O72" s="19" t="str">
        <v>EEEE</v>
      </c>
    </row>
    <row r="73" spans="3:15" x14ac:dyDescent="0.2">
      <c r="C73" s="19" t="str">
        <v>Two</v>
      </c>
      <c r="D73" s="19" t="str">
        <v>AAAA</v>
      </c>
      <c r="G73" s="19" t="str">
        <v>Two</v>
      </c>
      <c r="H73" s="19" t="str">
        <v>AAAA</v>
      </c>
      <c r="K73" s="19" t="str">
        <v>One</v>
      </c>
      <c r="L73" s="19">
        <v>0</v>
      </c>
      <c r="N73" s="19" t="str">
        <v>One</v>
      </c>
      <c r="O73" s="19">
        <v>0</v>
      </c>
    </row>
    <row r="74" spans="3:15" x14ac:dyDescent="0.2">
      <c r="C74" s="19" t="str">
        <v>Two</v>
      </c>
      <c r="D74" s="19" t="str">
        <v>BBBB</v>
      </c>
      <c r="G74" s="19" t="str">
        <v>Two</v>
      </c>
      <c r="H74" s="19" t="str">
        <v>BBBB</v>
      </c>
      <c r="K74" s="19" t="str">
        <v>Two</v>
      </c>
      <c r="L74" s="19" t="str">
        <v>AAAA</v>
      </c>
      <c r="N74" s="19" t="str">
        <v>Two</v>
      </c>
      <c r="O74" s="19" t="str">
        <v>AAAA</v>
      </c>
    </row>
    <row r="75" spans="3:15" x14ac:dyDescent="0.2">
      <c r="C75" s="19" t="str">
        <v>Two</v>
      </c>
      <c r="D75" s="19" t="str">
        <v>CCCC</v>
      </c>
      <c r="G75" s="19" t="str">
        <v>Two</v>
      </c>
      <c r="H75" s="19" t="str">
        <v>CCCC</v>
      </c>
      <c r="K75" s="19" t="str">
        <v>Two</v>
      </c>
      <c r="L75" s="19" t="str">
        <v>BBBB</v>
      </c>
      <c r="N75" s="19" t="str">
        <v>Two</v>
      </c>
      <c r="O75" s="19" t="str">
        <v>BBBB</v>
      </c>
    </row>
    <row r="76" spans="3:15" x14ac:dyDescent="0.2">
      <c r="C76" s="19" t="str">
        <v>Two</v>
      </c>
      <c r="D76" s="19" t="str">
        <v>DDDD</v>
      </c>
      <c r="G76" s="19" t="str">
        <v>Two</v>
      </c>
      <c r="H76" s="19" t="str">
        <v>DDDD</v>
      </c>
      <c r="K76" s="19" t="str">
        <v>Two</v>
      </c>
      <c r="L76" s="19" t="str">
        <v>CCCC</v>
      </c>
      <c r="N76" s="19" t="str">
        <v>Two</v>
      </c>
      <c r="O76" s="19" t="str">
        <v>CCCC</v>
      </c>
    </row>
    <row r="77" spans="3:15" x14ac:dyDescent="0.2">
      <c r="C77" s="19" t="str">
        <v>Two</v>
      </c>
      <c r="D77" s="19" t="str">
        <v>EEEE</v>
      </c>
      <c r="G77" s="19" t="str">
        <v>Two</v>
      </c>
      <c r="H77" s="19" t="str">
        <v>EEEE</v>
      </c>
      <c r="K77" s="19" t="str">
        <v>Two</v>
      </c>
      <c r="L77" s="19" t="str">
        <v>DDDD</v>
      </c>
      <c r="N77" s="19" t="str">
        <v>Two</v>
      </c>
      <c r="O77" s="19" t="str">
        <v>DDDD</v>
      </c>
    </row>
    <row r="78" spans="3:15" x14ac:dyDescent="0.2">
      <c r="C78" s="19" t="str">
        <v>Three</v>
      </c>
      <c r="D78" s="19" t="str">
        <v>AAAA</v>
      </c>
      <c r="G78" s="19" t="str">
        <v>Three</v>
      </c>
      <c r="H78" s="19" t="str">
        <v>AAAA</v>
      </c>
      <c r="K78" s="19" t="str">
        <v>Two</v>
      </c>
      <c r="L78" s="19" t="str">
        <v>EEEE</v>
      </c>
      <c r="N78" s="19" t="str">
        <v>Two</v>
      </c>
      <c r="O78" s="19" t="str">
        <v>EEEE</v>
      </c>
    </row>
    <row r="79" spans="3:15" x14ac:dyDescent="0.2">
      <c r="C79" s="19" t="str">
        <v>Three</v>
      </c>
      <c r="D79" s="19" t="str">
        <v>BBBB</v>
      </c>
      <c r="G79" s="19" t="str">
        <v>Three</v>
      </c>
      <c r="H79" s="19" t="str">
        <v>BBBB</v>
      </c>
      <c r="K79" s="19" t="str">
        <v>Two</v>
      </c>
      <c r="L79" s="19">
        <v>0</v>
      </c>
      <c r="N79" s="19" t="str">
        <v>Two</v>
      </c>
      <c r="O79" s="19">
        <v>0</v>
      </c>
    </row>
    <row r="80" spans="3:15" x14ac:dyDescent="0.2">
      <c r="C80" s="19" t="str">
        <v>Three</v>
      </c>
      <c r="D80" s="19" t="str">
        <v>CCCC</v>
      </c>
      <c r="G80" s="19" t="str">
        <v>Three</v>
      </c>
      <c r="H80" s="19" t="str">
        <v>CCCC</v>
      </c>
      <c r="K80" s="19" t="str">
        <v>Three</v>
      </c>
      <c r="L80" s="19" t="str">
        <v>AAAA</v>
      </c>
      <c r="N80" s="19" t="str">
        <v>Three</v>
      </c>
      <c r="O80" s="19" t="str">
        <v>AAAA</v>
      </c>
    </row>
    <row r="81" spans="3:15" x14ac:dyDescent="0.2">
      <c r="C81" s="19" t="str">
        <v>Three</v>
      </c>
      <c r="D81" s="19" t="str">
        <v>DDDD</v>
      </c>
      <c r="G81" s="19" t="str">
        <v>Three</v>
      </c>
      <c r="H81" s="19" t="str">
        <v>DDDD</v>
      </c>
      <c r="K81" s="19" t="str">
        <v>Three</v>
      </c>
      <c r="L81" s="19" t="str">
        <v>BBBB</v>
      </c>
      <c r="N81" s="19" t="str">
        <v>Three</v>
      </c>
      <c r="O81" s="19" t="str">
        <v>BBBB</v>
      </c>
    </row>
    <row r="82" spans="3:15" x14ac:dyDescent="0.2">
      <c r="C82" s="19" t="str">
        <v>Three</v>
      </c>
      <c r="D82" s="19" t="str">
        <v>EEEE</v>
      </c>
      <c r="G82" s="19" t="str">
        <v>Three</v>
      </c>
      <c r="H82" s="19" t="str">
        <v>EEEE</v>
      </c>
      <c r="K82" s="19" t="str">
        <v>Three</v>
      </c>
      <c r="L82" s="19" t="str">
        <v>CCCC</v>
      </c>
      <c r="N82" s="19" t="str">
        <v>Three</v>
      </c>
      <c r="O82" s="19" t="str">
        <v>CCCC</v>
      </c>
    </row>
    <row r="83" spans="3:15" x14ac:dyDescent="0.2">
      <c r="C83" s="19">
        <v>0</v>
      </c>
      <c r="D83" s="19" t="str">
        <v>AAAA</v>
      </c>
      <c r="G83" s="19"/>
      <c r="H83" s="19"/>
      <c r="K83" s="19" t="str">
        <v>Three</v>
      </c>
      <c r="L83" s="19" t="str">
        <v>DDDD</v>
      </c>
      <c r="N83" s="19" t="str">
        <v>Three</v>
      </c>
      <c r="O83" s="19" t="str">
        <v>DDDD</v>
      </c>
    </row>
    <row r="84" spans="3:15" x14ac:dyDescent="0.2">
      <c r="C84" s="19">
        <v>0</v>
      </c>
      <c r="D84" s="19" t="str">
        <v>BBBB</v>
      </c>
      <c r="G84" s="19"/>
      <c r="H84" s="19"/>
      <c r="K84" s="19" t="str">
        <v>Three</v>
      </c>
      <c r="L84" s="19" t="str">
        <v>EEEE</v>
      </c>
      <c r="N84" s="19" t="str">
        <v>Three</v>
      </c>
      <c r="O84" s="19" t="str">
        <v>EEEE</v>
      </c>
    </row>
    <row r="85" spans="3:15" x14ac:dyDescent="0.2">
      <c r="C85" s="19">
        <v>0</v>
      </c>
      <c r="D85" s="19" t="str">
        <v>CCCC</v>
      </c>
      <c r="G85" s="19"/>
      <c r="H85" s="19"/>
      <c r="K85" s="19" t="str">
        <v>Three</v>
      </c>
      <c r="L85" s="19">
        <v>0</v>
      </c>
      <c r="N85" s="19" t="str">
        <v>Three</v>
      </c>
      <c r="O85" s="19">
        <v>0</v>
      </c>
    </row>
    <row r="86" spans="3:15" x14ac:dyDescent="0.2">
      <c r="C86" s="19">
        <v>0</v>
      </c>
      <c r="D86" s="19" t="str">
        <v>DDDD</v>
      </c>
      <c r="G86" s="19"/>
      <c r="H86" s="19"/>
      <c r="K86" s="19">
        <v>0</v>
      </c>
      <c r="L86" s="19" t="str">
        <v>AAAA</v>
      </c>
      <c r="N86" s="19">
        <v>0</v>
      </c>
      <c r="O86" s="19" t="str">
        <v>AAAA</v>
      </c>
    </row>
    <row r="87" spans="3:15" x14ac:dyDescent="0.2">
      <c r="C87" s="19">
        <v>0</v>
      </c>
      <c r="D87" s="19" t="str">
        <v>EEEE</v>
      </c>
      <c r="G87" s="19"/>
      <c r="H87" s="19"/>
      <c r="K87" s="19">
        <v>0</v>
      </c>
      <c r="L87" s="19" t="str">
        <v>BBBB</v>
      </c>
      <c r="N87" s="19">
        <v>0</v>
      </c>
      <c r="O87" s="19" t="str">
        <v>BBBB</v>
      </c>
    </row>
    <row r="88" spans="3:15" x14ac:dyDescent="0.2">
      <c r="C88" s="19" t="e">
        <v>#N/A</v>
      </c>
      <c r="D88" s="19" t="str">
        <v>AAAA</v>
      </c>
      <c r="G88" s="19"/>
      <c r="H88" s="19"/>
      <c r="K88" s="19">
        <v>0</v>
      </c>
      <c r="L88" s="19" t="str">
        <v>CCCC</v>
      </c>
      <c r="N88" s="19">
        <v>0</v>
      </c>
      <c r="O88" s="19" t="str">
        <v>CCCC</v>
      </c>
    </row>
    <row r="89" spans="3:15" x14ac:dyDescent="0.2">
      <c r="C89" s="19" t="e">
        <v>#N/A</v>
      </c>
      <c r="D89" s="19" t="str">
        <v>BBBB</v>
      </c>
      <c r="G89" s="19"/>
      <c r="H89" s="19"/>
      <c r="K89" s="19">
        <v>0</v>
      </c>
      <c r="L89" s="19" t="str">
        <v>DDDD</v>
      </c>
      <c r="N89" s="19">
        <v>0</v>
      </c>
      <c r="O89" s="19" t="str">
        <v>DDDD</v>
      </c>
    </row>
    <row r="90" spans="3:15" x14ac:dyDescent="0.2">
      <c r="C90" s="19" t="e">
        <v>#N/A</v>
      </c>
      <c r="D90" s="19" t="str">
        <v>CCCC</v>
      </c>
      <c r="G90" s="19"/>
      <c r="H90" s="19"/>
      <c r="K90" s="19">
        <v>0</v>
      </c>
      <c r="L90" s="19" t="str">
        <v>EEEE</v>
      </c>
      <c r="N90" s="19">
        <v>0</v>
      </c>
      <c r="O90" s="19" t="str">
        <v>EEEE</v>
      </c>
    </row>
    <row r="91" spans="3:15" x14ac:dyDescent="0.2">
      <c r="C91" s="19" t="e">
        <v>#N/A</v>
      </c>
      <c r="D91" s="19" t="str">
        <v>DDDD</v>
      </c>
      <c r="G91" s="19"/>
      <c r="H91" s="19"/>
      <c r="K91" s="19">
        <v>0</v>
      </c>
      <c r="L91" s="19">
        <v>0</v>
      </c>
      <c r="N91" s="19">
        <v>0</v>
      </c>
      <c r="O91" s="19">
        <v>0</v>
      </c>
    </row>
    <row r="92" spans="3:15" x14ac:dyDescent="0.2">
      <c r="C92" s="19" t="e">
        <v>#N/A</v>
      </c>
      <c r="D92" s="19" t="str">
        <v>EEEE</v>
      </c>
      <c r="G92" s="19"/>
      <c r="H92" s="19"/>
      <c r="K92" s="19" t="e">
        <v>#N/A</v>
      </c>
      <c r="L92" s="19" t="str">
        <v>AAAA</v>
      </c>
      <c r="N92" s="19" t="e">
        <v>#N/A</v>
      </c>
      <c r="O92" s="19" t="str">
        <v>AAAA</v>
      </c>
    </row>
    <row r="93" spans="3:15" x14ac:dyDescent="0.2">
      <c r="G93" s="19"/>
      <c r="H93" s="19"/>
      <c r="K93" s="19" t="e">
        <v>#N/A</v>
      </c>
      <c r="L93" s="19" t="str">
        <v>BBBB</v>
      </c>
      <c r="N93" s="19" t="e">
        <v>#N/A</v>
      </c>
      <c r="O93" s="19" t="str">
        <v>BBBB</v>
      </c>
    </row>
    <row r="94" spans="3:15" x14ac:dyDescent="0.2">
      <c r="G94" s="19"/>
      <c r="H94" s="19"/>
      <c r="K94" s="19" t="e">
        <v>#N/A</v>
      </c>
      <c r="L94" s="19" t="str">
        <v>CCCC</v>
      </c>
      <c r="N94" s="19" t="e">
        <v>#N/A</v>
      </c>
      <c r="O94" s="19" t="str">
        <v>CCCC</v>
      </c>
    </row>
    <row r="95" spans="3:15" x14ac:dyDescent="0.2">
      <c r="G95" s="19"/>
      <c r="H95" s="19"/>
      <c r="K95" s="19" t="e">
        <v>#N/A</v>
      </c>
      <c r="L95" s="19" t="str">
        <v>DDDD</v>
      </c>
      <c r="N95" s="19" t="e">
        <v>#N/A</v>
      </c>
      <c r="O95" s="19" t="str">
        <v>DDDD</v>
      </c>
    </row>
    <row r="96" spans="3:15" x14ac:dyDescent="0.2">
      <c r="G96" s="19"/>
      <c r="H96" s="19"/>
      <c r="K96" s="19" t="e">
        <v>#N/A</v>
      </c>
      <c r="L96" s="19" t="str">
        <v>EEEE</v>
      </c>
      <c r="N96" s="19" t="e">
        <v>#N/A</v>
      </c>
      <c r="O96" s="19" t="str">
        <v>EEEE</v>
      </c>
    </row>
    <row r="97" spans="2:21" x14ac:dyDescent="0.2">
      <c r="G97" s="19"/>
      <c r="H97" s="19"/>
      <c r="K97" s="19" t="e">
        <v>#N/A</v>
      </c>
      <c r="L97" s="19">
        <v>0</v>
      </c>
      <c r="N97" s="19" t="e">
        <v>#N/A</v>
      </c>
      <c r="O97" s="19">
        <v>0</v>
      </c>
    </row>
    <row r="100" spans="2:21" x14ac:dyDescent="0.2">
      <c r="B100" s="27" t="s">
        <v>371</v>
      </c>
      <c r="C100" s="26"/>
      <c r="D100" s="26"/>
      <c r="E100" s="26"/>
      <c r="F100" s="26"/>
      <c r="G100" s="26"/>
      <c r="H100" s="26"/>
      <c r="I100" s="26"/>
      <c r="J100" s="26"/>
      <c r="K100" s="26"/>
      <c r="L100" s="26"/>
      <c r="M100" s="26"/>
      <c r="N100" s="26"/>
      <c r="O100" s="26"/>
      <c r="P100" s="26"/>
      <c r="Q100" s="26"/>
      <c r="R100" s="26"/>
      <c r="S100" s="26"/>
      <c r="T100" s="26"/>
      <c r="U100" s="26"/>
    </row>
    <row r="102" spans="2:21" x14ac:dyDescent="0.2">
      <c r="C102" t="s">
        <v>372</v>
      </c>
    </row>
    <row r="103" spans="2:21" x14ac:dyDescent="0.2">
      <c r="C103" t="s">
        <v>373</v>
      </c>
    </row>
    <row r="105" spans="2:21" x14ac:dyDescent="0.2">
      <c r="C105" s="68" t="s">
        <v>374</v>
      </c>
    </row>
    <row r="106" spans="2:21" x14ac:dyDescent="0.2">
      <c r="C106" s="53" t="s">
        <v>375</v>
      </c>
    </row>
    <row r="107" spans="2:21" x14ac:dyDescent="0.2">
      <c r="C107" s="53" t="s">
        <v>376</v>
      </c>
    </row>
    <row r="108" spans="2:21" x14ac:dyDescent="0.2">
      <c r="C108" s="38" t="s">
        <v>377</v>
      </c>
    </row>
    <row r="109" spans="2:21" x14ac:dyDescent="0.2">
      <c r="C109" s="53" t="s">
        <v>378</v>
      </c>
    </row>
    <row r="111" spans="2:21" x14ac:dyDescent="0.2">
      <c r="C111" s="12" t="s">
        <v>379</v>
      </c>
      <c r="G111" s="12" t="s">
        <v>380</v>
      </c>
    </row>
    <row r="112" spans="2:21" x14ac:dyDescent="0.2">
      <c r="C112" s="12" t="s">
        <v>381</v>
      </c>
    </row>
    <row r="114" spans="3:8" x14ac:dyDescent="0.2">
      <c r="C114" s="23" t="s">
        <v>382</v>
      </c>
      <c r="D114" s="25">
        <v>0</v>
      </c>
      <c r="G114" s="23" t="s">
        <v>382</v>
      </c>
      <c r="H114" s="25">
        <v>0</v>
      </c>
    </row>
    <row r="115" spans="3:8" x14ac:dyDescent="0.2">
      <c r="C115" s="23" t="s">
        <v>69</v>
      </c>
      <c r="D115" s="25">
        <v>1</v>
      </c>
      <c r="G115" s="23" t="s">
        <v>69</v>
      </c>
      <c r="H115" s="25">
        <v>0</v>
      </c>
    </row>
    <row r="117" spans="3:8" x14ac:dyDescent="0.2">
      <c r="C117" s="67" t="str" cm="1">
        <f t="array" ref="C117:D121" xml:space="preserve"> _xlfn.LAMBDA(_xlpm.list_one,_xlop.convert_list_one,_xlop.list_one_by_column,
  _xlfn.LET(
    _xlpm._cvrt1, IF( _xlfn.ISOMITTED(_xlpm.convert_list_one), FALSE, _xlpm.convert_list_one),
    _xlpm._byCol1, IF( _xlfn.ISOMITTED(_xlpm.list_one_by_column), TRUE, _xlpm.list_one_by_column),
    _xlpm._list1, _xlpm.list_one,
    _xlpm._hrz1, (COLUMNS(_xlpm._list1) &gt; ROWS(_xlpm._list1)),
    _xlpm._tbl1, IF(_xlpm._cvrt1,
      _xlfn.TOCOL(_xlpm._list1, , _xlpm._byCol1),
      IF(_xlpm._hrz1, TRANSPOSE(_xlpm._list1), _xlpm._list1)
      ),
    _xlpm._tbl1
  )
)(C11:D15, D114, D115)</f>
        <v>One</v>
      </c>
      <c r="D117" s="19" t="str">
        <v>Cat.1</v>
      </c>
      <c r="G117" s="67" t="str" cm="1">
        <f t="array" ref="G117:H121" xml:space="preserve"> _xlfn.LAMBDA(_xlpm.list_one,_xlop.convert_list_one,_xlop.list_one_by_column,
  _xlfn.LET(
    _xlpm._cvrt1, IF( _xlfn.ISOMITTED(_xlpm.convert_list_one), FALSE, _xlpm.convert_list_one),
    _xlpm._byCol1, IF( _xlfn.ISOMITTED(_xlpm.list_one_by_column), TRUE, _xlpm.list_one_by_column),
    _xlpm._list1, _xlpm.list_one,
    _xlpm._hrz1, (COLUMNS(_xlpm._list1) &gt; ROWS(_xlpm._list1)),
    _xlpm._tbl1, IF(_xlpm._cvrt1,
      _xlfn.TOCOL(_xlpm._list1, , _xlpm._byCol1),
      IF(_xlpm._hrz1, TRANSPOSE(_xlpm._list1), _xlpm._list1)
      ),
    _xlpm._tbl1
  )
)(L10:P11, H114, H115)</f>
        <v>One</v>
      </c>
      <c r="H117" s="19" t="str">
        <v>Cat.1</v>
      </c>
    </row>
    <row r="118" spans="3:8" x14ac:dyDescent="0.2">
      <c r="C118" s="19" t="str">
        <v>Two</v>
      </c>
      <c r="D118" s="19" t="str">
        <v>Cat.2</v>
      </c>
      <c r="G118" s="19" t="str">
        <v>Two</v>
      </c>
      <c r="H118" s="19" t="str">
        <v>Cat.2</v>
      </c>
    </row>
    <row r="119" spans="3:8" x14ac:dyDescent="0.2">
      <c r="C119" s="19" t="str">
        <v>Three</v>
      </c>
      <c r="D119" s="19" t="str">
        <v>Cat.3</v>
      </c>
      <c r="G119" s="19" t="str">
        <v>Three</v>
      </c>
      <c r="H119" s="19" t="str">
        <v>Cat.3</v>
      </c>
    </row>
    <row r="120" spans="3:8" x14ac:dyDescent="0.2">
      <c r="C120" s="19">
        <v>0</v>
      </c>
      <c r="D120" s="19">
        <v>0</v>
      </c>
      <c r="G120" s="19" t="str">
        <v>Four</v>
      </c>
      <c r="H120" s="19" t="str">
        <v>Cat.4</v>
      </c>
    </row>
    <row r="121" spans="3:8" x14ac:dyDescent="0.2">
      <c r="C121" s="19" t="e">
        <v>#N/A</v>
      </c>
      <c r="D121" s="19">
        <v>0</v>
      </c>
      <c r="G121" s="19">
        <v>0</v>
      </c>
      <c r="H121" s="19">
        <v>0</v>
      </c>
    </row>
    <row r="122" spans="3:8" x14ac:dyDescent="0.2">
      <c r="C122" s="19"/>
      <c r="D122" s="19"/>
      <c r="G122" s="19"/>
      <c r="H122" s="19"/>
    </row>
    <row r="123" spans="3:8" x14ac:dyDescent="0.2">
      <c r="C123" s="19"/>
      <c r="D123" s="19"/>
      <c r="G123" s="19"/>
      <c r="H123" s="19"/>
    </row>
    <row r="124" spans="3:8" x14ac:dyDescent="0.2">
      <c r="C124" s="19"/>
      <c r="D124" s="19"/>
      <c r="G124" s="19"/>
      <c r="H124" s="19"/>
    </row>
    <row r="125" spans="3:8" x14ac:dyDescent="0.2">
      <c r="C125" s="19"/>
      <c r="D125" s="19"/>
      <c r="G125" s="19"/>
      <c r="H125" s="19"/>
    </row>
    <row r="126" spans="3:8" x14ac:dyDescent="0.2">
      <c r="C126" s="19"/>
      <c r="D126" s="19"/>
      <c r="G126" s="19"/>
      <c r="H126" s="19"/>
    </row>
    <row r="129" spans="3:18" x14ac:dyDescent="0.2">
      <c r="C129" s="12" t="s">
        <v>383</v>
      </c>
      <c r="G129" s="12" t="s">
        <v>384</v>
      </c>
      <c r="K129" s="12" t="s">
        <v>385</v>
      </c>
      <c r="O129" s="12" t="s">
        <v>386</v>
      </c>
    </row>
    <row r="130" spans="3:18" x14ac:dyDescent="0.2">
      <c r="C130" s="12" t="s">
        <v>387</v>
      </c>
      <c r="O130" s="12" t="s">
        <v>388</v>
      </c>
    </row>
    <row r="131" spans="3:18" x14ac:dyDescent="0.2">
      <c r="C131" s="23" t="s">
        <v>382</v>
      </c>
      <c r="D131" s="25">
        <v>0</v>
      </c>
      <c r="G131" s="23" t="s">
        <v>382</v>
      </c>
      <c r="H131" s="25">
        <v>0</v>
      </c>
      <c r="K131" s="23" t="s">
        <v>382</v>
      </c>
      <c r="L131" s="25">
        <v>0</v>
      </c>
      <c r="O131" s="23" t="s">
        <v>382</v>
      </c>
      <c r="P131" s="25">
        <v>0</v>
      </c>
      <c r="Q131" s="25">
        <v>0</v>
      </c>
    </row>
    <row r="132" spans="3:18" x14ac:dyDescent="0.2">
      <c r="C132" s="23" t="s">
        <v>69</v>
      </c>
      <c r="D132" s="25">
        <v>1</v>
      </c>
      <c r="G132" s="23" t="s">
        <v>69</v>
      </c>
      <c r="H132" s="25">
        <v>1</v>
      </c>
      <c r="K132" s="23" t="s">
        <v>69</v>
      </c>
      <c r="L132" s="25">
        <v>0</v>
      </c>
      <c r="O132" s="23" t="s">
        <v>69</v>
      </c>
      <c r="P132" s="25">
        <v>1</v>
      </c>
      <c r="Q132" s="25">
        <v>0</v>
      </c>
    </row>
    <row r="133" spans="3:18" x14ac:dyDescent="0.2">
      <c r="C133" s="23" t="s">
        <v>370</v>
      </c>
      <c r="D133" s="24"/>
      <c r="G133" s="23" t="s">
        <v>370</v>
      </c>
      <c r="H133" s="24"/>
      <c r="K133" s="23" t="s">
        <v>370</v>
      </c>
      <c r="L133" s="24"/>
      <c r="O133" s="23" t="s">
        <v>370</v>
      </c>
      <c r="P133" s="24"/>
    </row>
    <row r="134" spans="3:18" x14ac:dyDescent="0.2">
      <c r="G134" s="23" t="s">
        <v>63</v>
      </c>
      <c r="H134" s="25">
        <v>0</v>
      </c>
      <c r="K134" s="23" t="s">
        <v>63</v>
      </c>
      <c r="L134" s="25">
        <v>0</v>
      </c>
      <c r="O134" s="23" t="s">
        <v>63</v>
      </c>
      <c r="P134" s="25">
        <v>0</v>
      </c>
    </row>
    <row r="135" spans="3:18" x14ac:dyDescent="0.2">
      <c r="G135" s="23" t="s">
        <v>70</v>
      </c>
      <c r="H135" s="25">
        <v>0</v>
      </c>
      <c r="K135" s="23" t="s">
        <v>70</v>
      </c>
      <c r="L135" s="25">
        <v>0</v>
      </c>
      <c r="O135" s="23" t="s">
        <v>70</v>
      </c>
      <c r="P135" s="25">
        <v>0</v>
      </c>
    </row>
    <row r="137" spans="3:18" x14ac:dyDescent="0.2">
      <c r="C137" s="67" t="str" cm="1">
        <f t="array" ref="C137:D141" xml:space="preserve"> _xlfn.LAMBDA(_xlpm.list_one,_xlop.convert_list_one,_xlop.list_one_by_column,_xlop.replace_blanks,
  _xlfn.LET(
    _xlpm._cvrt1, IF( _xlfn.ISOMITTED(_xlpm.convert_list_one), FALSE, _xlpm.convert_list_one),
    _xlpm._byCol1, IF( _xlfn.ISOMITTED(_xlpm.list_one_by_column), TRUE, _xlpm.list_one_by_column),
    _xlpm._hrz1, (COLUMNS(_xlpm.list_one) &gt; ROWS(_xlpm.list_one)),
    _xlpm._list1, IF(
      NOT(ISBLANK(_xlpm.replace_blanks)),
      IF( ISBLANK(_xlpm.list_one), _xlpm.replace_blanks, _xlpm.list_one),
      _xlpm.list_one
      ),
    _xlpm._tbl1, IF(_xlpm._cvrt1,
      _xlfn.TOCOL(_xlpm._list1, , _xlpm._byCol1),
      IF(_xlpm._hrz1, TRANSPOSE(_xlpm._list1), _xlpm._list1)
      ),
    _xlpm._tbl1
  )
)(C11:D15, D131, D132, D133)</f>
        <v>One</v>
      </c>
      <c r="D137" s="19" t="str">
        <v>Cat.1</v>
      </c>
      <c r="G137" s="67" t="str" cm="1">
        <f t="array" ref="G137:H141" xml:space="preserve"> _xlfn.LAMBDA(_xlpm.list_one,_xlop.convert_list_one,_xlop.list_one_by_column,_xlop.filter_blanks,_xlop.filter_errors,_xlop.replace_blanks,
  _xlfn.LET(
    _xlpm._cvrt1, IF( _xlfn.ISOMITTED(_xlpm.convert_list_one), FALSE, _xlpm.convert_list_one),
    _xlpm._byCol1, IF( _xlfn.ISOMITTED(_xlpm.list_one_by_column), TRUE, _xlpm.list_one_by_column),
    _xlpm._hrz1, (COLUMNS(_xlpm.list_one) &gt; ROWS(_xlpm.list_one)),
    _xlpm._ignore,
      IF( OR( _xlfn.ISOMITTED(_xlpm.filter_blanks), NOT(_xlpm.filter_blanks)), 0, 1) +
      IF( OR( _xlfn.ISOMITTED(_xlpm.filter_errors), NOT(_xlpm.filter_errors)), 0, 2),
    _xlpm._list1, IF(
      NOT(ISBLANK(_xlpm.replace_blanks)),
      IF( ISBLANK(_xlpm.list_one), _xlpm.replace_blanks, _xlpm.list_one),
      _xlpm.list_one
      ),
    _xlpm._fltr1, IF(_xlpm._cvrt1, _xlfn.TOCOL(_xlpm._list1, _xlpm._ignore, _xlpm._byCol1),
      _xlfn._xlws.FILTER(_xlpm._list1, _xlfn.BYROW(_xlpm._list1, _xlfn.LAMBDA(_xlpm._row, IF(_xlpm.filter_blanks, COUNTA(_xlpm._row) &gt; 0, 1) * IF(_xlpm.filter_errors, NOT(ISERROR(SUM(_xlpm._row))), 1))))
      ),
    _xlpm._tbl1, IF( AND(NOT(_xlpm._cvrt1), _xlpm._hrz1), TRANSPOSE(_xlpm._fltr1), _xlpm._fltr1),
    _xlpm._tbl1
  )
)(C11:D15, H131, H132, H134, H135, H133)</f>
        <v>One</v>
      </c>
      <c r="H137" s="19" t="str">
        <v>Cat.1</v>
      </c>
      <c r="K137" s="67" t="str" cm="1">
        <f t="array" ref="K137:L141" xml:space="preserve"> _xlfn.LAMBDA(_xlpm.list_one,_xlop.convert_list_one,_xlop.list_one_by_column,_xlop.filter_blanks,_xlop.filter_errors,_xlop.replace_blanks,
  _xlfn.LET(
    _xlpm._cvrt1, IF( _xlfn.ISOMITTED(_xlpm.convert_list_one), FALSE, _xlpm.convert_list_one),
    _xlpm._byCol1, IF( _xlfn.ISOMITTED(_xlpm.list_one_by_column), TRUE, _xlpm.list_one_by_column),
    _xlpm._hrz1, (COLUMNS(_xlpm.list_one) &gt; ROWS(_xlpm.list_one)),
    _xlpm._ignore,
      IF( OR( _xlfn.ISOMITTED(_xlpm.filter_blanks), NOT(_xlpm.filter_blanks)), 0, 1) +
      IF( OR( _xlfn.ISOMITTED(_xlpm.filter_errors), NOT(_xlpm.filter_errors)), 0, 2),
    _xlpm._list1, IF(
      NOT(ISBLANK(_xlpm.replace_blanks)),
      IF( ISBLANK(_xlpm.list_one), _xlpm.replace_blanks, _xlpm.list_one),
      _xlpm.list_one
      ),
    _xlpm._inc1, IF(_xlpm._hrz1,
      _xlfn.BYCOL(_xlpm._list1, _xlfn.LAMBDA(_xlpm._col, IF(_xlpm.filter_blanks, COUNTA(_xlpm._col) &gt; 0, 1) * IF(_xlpm.filter_errors, NOT(ISERROR(SUM(_xlpm._col))), 1))),
      _xlfn.BYROW(_xlpm._list1, _xlfn.LAMBDA(_xlpm._row, IF(_xlpm.filter_blanks, COUNTA(_xlpm._row) &gt; 0, 1) * IF(_xlpm.filter_errors, NOT(ISERROR(SUM(_xlpm._row))), 1)))
      ),
    _xlpm._fltr1, IF(_xlpm._cvrt1,
      _xlfn.TOCOL(_xlpm._list1, _xlpm._ignore, _xlpm._byCol1),
      _xlfn._xlws.FILTER(_xlpm._list1, _xlpm._inc1)
      ),
    _xlpm._tbl1, IF( AND(NOT(_xlpm._cvrt1), _xlpm._hrz1), TRANSPOSE(_xlpm._fltr1), _xlpm._fltr1),
    _xlpm._tbl1
  )
)(L10:P11, L131, L132, L134, L135, L133)</f>
        <v>One</v>
      </c>
      <c r="L137" s="19" t="str">
        <v>Cat.1</v>
      </c>
      <c r="O137" s="67" t="str" cm="1">
        <f t="array" ref="O137:R141" xml:space="preserve"> _xlfn.LAMBDA(_xlpm.list_one,_xlpm.list_two,_xlop.convert_list_one,_xlop.list_one_by_column,_xlop.convert_list_two,_xlop.list_two_by_column,_xlop.filter_blanks,_xlop.filter_errors,_xlop.replace_blanks,
  _xlfn.LET(
    _xlpm._cvrt1, IF( _xlfn.ISOMITTED(_xlpm.convert_list_one), FALSE, _xlpm.convert_list_one),
    _xlpm._byCol1, IF( _xlfn.ISOMITTED(_xlpm.list_one_by_column), TRUE, _xlpm.list_one_by_column),
    _xlpm._cvrt2, IF( _xlfn.ISOMITTED(_xlpm.convert_list_two), FALSE, _xlpm.convert_list_two),
    _xlpm._byCol2, IF( _xlfn.ISOMITTED(_xlpm.list_two_by_column), TRUE, _xlpm.list_two_by_column),
    _xlpm._hrz1, (COLUMNS(_xlpm.list_one) &gt; ROWS(_xlpm.list_one)),
    _xlpm._hrz2, (COLUMNS(_xlpm.list_two) &gt; ROWS(_xlpm.list_two)),
    _xlpm._ignore,
      IF( OR( _xlfn.ISOMITTED(_xlpm.filter_blanks), NOT(_xlpm.filter_blanks)), 0, 1) +
      IF( OR( _xlfn.ISOMITTED(_xlpm.filter_errors), NOT(_xlpm.filter_errors)), 0, 2),
    _xlpm._list1, IF(
      NOT(ISBLANK(_xlpm.replace_blanks)),
      IF( ISBLANK(_xlpm.list_one), _xlpm.replace_blanks, _xlpm.list_one),
      _xlpm.list_one
      ),
    _xlpm._list2, IF(
      NOT(ISBLANK(_xlpm.replace_blanks)),
      IF( ISBLANK(_xlpm.list_two), _xlpm.replace_blanks, _xlpm.list_two),
      _xlpm.list_two
      ),
    _xlpm._inc1, IF(_xlpm._hrz1,
      _xlfn.BYCOL(_xlpm._list1, _xlfn.LAMBDA(_xlpm._col, IF(_xlpm.filter_blanks, COUNTA(_xlpm._col) &gt; 0, 1) * IF(_xlpm.filter_errors, NOT(ISERROR(SUM(_xlpm._col))), 1))),
      _xlfn.BYROW(_xlpm._list1, _xlfn.LAMBDA(_xlpm._row, IF(_xlpm.filter_blanks, COUNTA(_xlpm._row) &gt; 0, 1) * IF(_xlpm.filter_errors, NOT(ISERROR(SUM(_xlpm._row))), 1)))
      ),
    _xlpm._inc2, IF(_xlpm._hrz2,
      _xlfn.BYCOL(_xlpm._list2, _xlfn.LAMBDA(_xlpm._col, IF(_xlpm.filter_blanks, COUNTA(_xlpm._col) &gt; 0, 1) * IF(_xlpm.filter_errors, NOT(ISERROR(SUM(_xlpm._col))), 1))),
      _xlfn.BYROW(_xlpm._list2, _xlfn.LAMBDA(_xlpm._row, IF(_xlpm.filter_blanks, COUNTA(_xlpm._row) &gt; 0, 1) * IF(_xlpm.filter_errors, NOT(ISERROR(SUM(_xlpm._row))), 1)))
      ),
    _xlpm._fltr1, IF(_xlpm._cvrt1,
      _xlfn.TOCOL(_xlpm._list1, _xlpm._ignore, _xlpm._byCol1),
      _xlfn._xlws.FILTER(_xlpm._list1, _xlpm._inc1)
      ),
    _xlpm._fltr2, IF(_xlpm._cvrt2,
      _xlfn.TOCOL(_xlpm._list2, _xlpm._ignore, _xlpm._byCol2),
      _xlfn._xlws.FILTER(_xlpm._list2, _xlpm._inc2)
      ),
    _xlpm._tbl1, IF( AND(NOT(_xlpm._cvrt1), _xlpm._hrz1), TRANSPOSE(_xlpm._fltr1), _xlpm._fltr1),
    _xlpm._tbl2, IF( AND(NOT(_xlpm._cvrt2), _xlpm._hrz2), TRANSPOSE(_xlpm._fltr2), _xlpm._fltr2),
    _xlfn.HSTACK(_xlpm._tbl1, _xlpm._tbl2)
  )
)(C11:D15, L10:P11, P131, P132, Q131, Q132, P134, P135, P133)</f>
        <v>One</v>
      </c>
      <c r="P137" s="19" t="str">
        <v>Cat.1</v>
      </c>
      <c r="Q137" s="19" t="str">
        <v>One</v>
      </c>
      <c r="R137" s="19" t="str">
        <v>Cat.1</v>
      </c>
    </row>
    <row r="138" spans="3:18" x14ac:dyDescent="0.2">
      <c r="C138" s="19" t="str">
        <v>Two</v>
      </c>
      <c r="D138" s="19" t="str">
        <v>Cat.2</v>
      </c>
      <c r="G138" s="19" t="str">
        <v>Two</v>
      </c>
      <c r="H138" s="19" t="str">
        <v>Cat.2</v>
      </c>
      <c r="K138" s="19" t="str">
        <v>Two</v>
      </c>
      <c r="L138" s="19" t="str">
        <v>Cat.2</v>
      </c>
      <c r="O138" s="19" t="str">
        <v>Two</v>
      </c>
      <c r="P138" s="19" t="str">
        <v>Cat.2</v>
      </c>
      <c r="Q138" s="19" t="str">
        <v>Two</v>
      </c>
      <c r="R138" s="19" t="str">
        <v>Cat.2</v>
      </c>
    </row>
    <row r="139" spans="3:18" x14ac:dyDescent="0.2">
      <c r="C139" s="19" t="str">
        <v>Three</v>
      </c>
      <c r="D139" s="19" t="str">
        <v>Cat.3</v>
      </c>
      <c r="G139" s="19" t="str">
        <v>Three</v>
      </c>
      <c r="H139" s="19" t="str">
        <v>Cat.3</v>
      </c>
      <c r="K139" s="19" t="str">
        <v>Three</v>
      </c>
      <c r="L139" s="19" t="str">
        <v>Cat.3</v>
      </c>
      <c r="O139" s="19" t="str">
        <v>Three</v>
      </c>
      <c r="P139" s="19" t="str">
        <v>Cat.3</v>
      </c>
      <c r="Q139" s="19" t="str">
        <v>Three</v>
      </c>
      <c r="R139" s="19" t="str">
        <v>Cat.3</v>
      </c>
    </row>
    <row r="140" spans="3:18" x14ac:dyDescent="0.2">
      <c r="C140" s="19">
        <v>0</v>
      </c>
      <c r="D140" s="19">
        <v>0</v>
      </c>
      <c r="G140" s="19">
        <v>0</v>
      </c>
      <c r="H140" s="19">
        <v>0</v>
      </c>
      <c r="K140" s="19" t="str">
        <v>Four</v>
      </c>
      <c r="L140" s="19" t="str">
        <v>Cat.4</v>
      </c>
      <c r="O140" s="19">
        <v>0</v>
      </c>
      <c r="P140" s="19">
        <v>0</v>
      </c>
      <c r="Q140" s="19" t="str">
        <v>Four</v>
      </c>
      <c r="R140" s="19" t="str">
        <v>Cat.4</v>
      </c>
    </row>
    <row r="141" spans="3:18" x14ac:dyDescent="0.2">
      <c r="C141" s="19" t="e">
        <v>#N/A</v>
      </c>
      <c r="D141" s="19">
        <v>0</v>
      </c>
      <c r="G141" s="19" t="e">
        <v>#N/A</v>
      </c>
      <c r="H141" s="19">
        <v>0</v>
      </c>
      <c r="K141" s="19">
        <v>0</v>
      </c>
      <c r="L141" s="19">
        <v>0</v>
      </c>
      <c r="O141" s="19" t="e">
        <v>#N/A</v>
      </c>
      <c r="P141" s="19">
        <v>0</v>
      </c>
      <c r="Q141" s="19">
        <v>0</v>
      </c>
      <c r="R141" s="19">
        <v>0</v>
      </c>
    </row>
    <row r="142" spans="3:18" x14ac:dyDescent="0.2">
      <c r="C142" s="19"/>
      <c r="D142" s="19"/>
      <c r="G142" s="19"/>
      <c r="H142" s="19"/>
      <c r="K142" s="19"/>
      <c r="L142" s="19"/>
      <c r="O142" s="19"/>
      <c r="P142" s="19"/>
      <c r="Q142" s="19"/>
      <c r="R142" s="19"/>
    </row>
    <row r="143" spans="3:18" x14ac:dyDescent="0.2">
      <c r="C143" s="19"/>
      <c r="D143" s="19"/>
      <c r="G143" s="19"/>
      <c r="H143" s="19"/>
      <c r="K143" s="19"/>
      <c r="L143" s="19"/>
      <c r="O143" s="19"/>
      <c r="P143" s="19"/>
      <c r="Q143" s="19"/>
      <c r="R143" s="19"/>
    </row>
    <row r="144" spans="3:18" x14ac:dyDescent="0.2">
      <c r="C144" s="19"/>
      <c r="D144" s="19"/>
      <c r="G144" s="19"/>
      <c r="H144" s="19"/>
      <c r="K144" s="19"/>
      <c r="L144" s="19"/>
      <c r="O144" s="19"/>
      <c r="P144" s="19"/>
      <c r="Q144" s="19"/>
      <c r="R144" s="19"/>
    </row>
    <row r="145" spans="2:21" x14ac:dyDescent="0.2">
      <c r="C145" s="19"/>
      <c r="D145" s="19"/>
      <c r="G145" s="19"/>
      <c r="H145" s="19"/>
      <c r="K145" s="19"/>
      <c r="L145" s="19"/>
      <c r="O145" s="19"/>
      <c r="P145" s="19"/>
      <c r="Q145" s="19"/>
      <c r="R145" s="19"/>
    </row>
    <row r="146" spans="2:21" x14ac:dyDescent="0.2">
      <c r="C146" s="19"/>
      <c r="D146" s="19"/>
      <c r="G146" s="19"/>
      <c r="H146" s="19"/>
      <c r="K146" s="19"/>
      <c r="L146" s="19"/>
      <c r="O146" s="19"/>
      <c r="P146" s="19"/>
      <c r="Q146" s="19"/>
      <c r="R146" s="19"/>
    </row>
    <row r="149" spans="2:21" x14ac:dyDescent="0.2">
      <c r="B149" s="27" t="s">
        <v>389</v>
      </c>
      <c r="C149" s="26"/>
      <c r="D149" s="26"/>
      <c r="E149" s="26"/>
      <c r="F149" s="26"/>
      <c r="G149" s="26"/>
      <c r="H149" s="26"/>
      <c r="I149" s="26"/>
      <c r="J149" s="26"/>
      <c r="K149" s="26"/>
      <c r="L149" s="26"/>
      <c r="M149" s="26"/>
      <c r="N149" s="26"/>
      <c r="O149" s="26"/>
      <c r="P149" s="26"/>
      <c r="Q149" s="26"/>
      <c r="R149" s="26"/>
      <c r="S149" s="26"/>
      <c r="T149" s="26"/>
      <c r="U149" s="26"/>
    </row>
    <row r="151" spans="2:21" x14ac:dyDescent="0.2">
      <c r="C151" t="s">
        <v>390</v>
      </c>
    </row>
    <row r="152" spans="2:21" x14ac:dyDescent="0.2">
      <c r="C152" t="s">
        <v>391</v>
      </c>
    </row>
    <row r="154" spans="2:21" x14ac:dyDescent="0.2">
      <c r="C154" s="12" t="s">
        <v>392</v>
      </c>
      <c r="G154" s="12" t="s">
        <v>393</v>
      </c>
    </row>
    <row r="155" spans="2:21" x14ac:dyDescent="0.2">
      <c r="C155" s="12" t="s">
        <v>394</v>
      </c>
    </row>
    <row r="156" spans="2:21" x14ac:dyDescent="0.2">
      <c r="C156" s="23" t="s">
        <v>382</v>
      </c>
      <c r="D156" s="25">
        <v>0</v>
      </c>
      <c r="E156" s="25">
        <v>0</v>
      </c>
      <c r="G156" s="23" t="s">
        <v>382</v>
      </c>
      <c r="H156" s="25">
        <v>0</v>
      </c>
      <c r="I156" s="25">
        <v>0</v>
      </c>
    </row>
    <row r="157" spans="2:21" x14ac:dyDescent="0.2">
      <c r="C157" s="23" t="s">
        <v>69</v>
      </c>
      <c r="D157" s="25">
        <v>1</v>
      </c>
      <c r="E157" s="25">
        <v>1</v>
      </c>
      <c r="G157" s="23" t="s">
        <v>69</v>
      </c>
      <c r="H157" s="25">
        <v>0</v>
      </c>
      <c r="I157" s="25">
        <v>0</v>
      </c>
    </row>
    <row r="158" spans="2:21" x14ac:dyDescent="0.2">
      <c r="C158" s="23" t="s">
        <v>370</v>
      </c>
      <c r="D158" s="24"/>
      <c r="G158" s="23" t="s">
        <v>370</v>
      </c>
      <c r="H158" s="24"/>
    </row>
    <row r="159" spans="2:21" x14ac:dyDescent="0.2">
      <c r="C159" s="23" t="s">
        <v>63</v>
      </c>
      <c r="D159" s="25">
        <v>0</v>
      </c>
      <c r="G159" s="23" t="s">
        <v>63</v>
      </c>
      <c r="H159" s="25">
        <v>0</v>
      </c>
    </row>
    <row r="160" spans="2:21" x14ac:dyDescent="0.2">
      <c r="C160" s="23" t="s">
        <v>70</v>
      </c>
      <c r="D160" s="25">
        <v>0</v>
      </c>
      <c r="G160" s="23" t="s">
        <v>70</v>
      </c>
      <c r="H160" s="25">
        <v>0</v>
      </c>
    </row>
    <row r="162" spans="3:9" x14ac:dyDescent="0.2">
      <c r="C162" s="67" t="str" cm="1">
        <f t="array" ref="C162:E191" xml:space="preserve"> _xlfn.LAMBDA(_xlpm.list_one,_xlpm.list_two,_xlop.convert_list_one,_xlop.list_one_by_column,_xlop.convert_list_two,_xlop.list_two_by_column,_xlop.filter_blanks,_xlop.filter_errors,_xlop.replace_blanks,
  _xlfn.LET(
    _xlpm._cvrt1, IF( _xlfn.ISOMITTED(_xlpm.convert_list_one), FALSE, _xlpm.convert_list_one),
    _xlpm._byCol1, IF( _xlfn.ISOMITTED(_xlpm.list_one_by_column), TRUE, _xlpm.list_one_by_column),
    _xlpm._cvrt2, IF( _xlfn.ISOMITTED(_xlpm.convert_list_two), FALSE, _xlpm.convert_list_two),
    _xlpm._byCol2, IF( _xlfn.ISOMITTED(_xlpm.list_two_by_column), TRUE, _xlpm.list_two_by_column),
    _xlpm._hrz1, (COLUMNS(_xlpm.list_one) &gt; ROWS(_xlpm.list_one)),
    _xlpm._hrz2, (COLUMNS(_xlpm.list_two) &gt; ROWS(_xlpm.list_two)),
    _xlpm._ignore,
      IF( OR( _xlfn.ISOMITTED(_xlpm.filter_blanks), NOT(_xlpm.filter_blanks)), 0, 1) +
      IF( OR( _xlfn.ISOMITTED(_xlpm.filter_errors), NOT(_xlpm.filter_errors)), 0, 2),
    _xlpm._list1, IF(
      NOT(ISBLANK(_xlpm.replace_blanks)),
      IF( ISBLANK(_xlpm.list_one), _xlpm.replace_blanks, _xlpm.list_one),
      _xlpm.list_one
      ),
    _xlpm._list2, IF(
      NOT(ISBLANK(_xlpm.replace_blanks)),
      IF( ISBLANK(_xlpm.list_two), _xlpm.replace_blanks, _xlpm.list_two),
      _xlpm.list_two
      ),
    _xlpm._inc1, IF(_xlpm._hrz1,
      _xlfn.BYCOL(_xlpm._list1, _xlfn.LAMBDA(_xlpm._col, IF(_xlpm.filter_blanks, COUNTA(_xlpm._col) &gt; 0, 1) * IF(_xlpm.filter_errors, NOT(ISERROR(SUM(_xlpm._col))), 1))),
      _xlfn.BYROW(_xlpm._list1, _xlfn.LAMBDA(_xlpm._row, IF(_xlpm.filter_blanks, COUNTA(_xlpm._row) &gt; 0, 1) * IF(_xlpm.filter_errors, NOT(ISERROR(SUM(_xlpm._row))), 1)))
      ),
    _xlpm._inc2, IF(_xlpm._hrz2,
      _xlfn.BYCOL(_xlpm._list2, _xlfn.LAMBDA(_xlpm._col, IF(_xlpm.filter_blanks, COUNTA(_xlpm._col) &gt; 0, 1) * IF(_xlpm.filter_errors, NOT(ISERROR(SUM(_xlpm._col))), 1))),
      _xlfn.BYROW(_xlpm._list2, _xlfn.LAMBDA(_xlpm._row, IF(_xlpm.filter_blanks, COUNTA(_xlpm._row) &gt; 0, 1) * IF(_xlpm.filter_errors, NOT(ISERROR(SUM(_xlpm._row))), 1)))
      ),
    _xlpm._fltr1, IF(_xlpm._cvrt1,
      _xlfn.TOCOL(_xlpm._list1, _xlpm._ignore, _xlpm._byCol1),
      _xlfn._xlws.FILTER(_xlpm._list1, _xlpm._inc1)
      ),
    _xlpm._fltr2, IF(_xlpm._cvrt2,
      _xlfn.TOCOL(_xlpm._list2, _xlpm._ignore, _xlpm._byCol2),
      _xlfn._xlws.FILTER(_xlpm._list2, _xlpm._inc2)
      ),
    _xlpm._tbl1, IF( AND(NOT(_xlpm._cvrt1), _xlpm._hrz1), TRANSPOSE(_xlpm._fltr1), _xlpm._fltr1),
    _xlpm._tbl2, IF( AND(NOT(_xlpm._cvrt2), _xlpm._hrz2), TRANSPOSE(_xlpm._fltr2), _xlpm._fltr2),
    _xlpm._rr1, ROWS(_xlpm._tbl1),
    _xlpm._rr2, ROWS(_xlpm._tbl2),
    _xlpm._cc1, COLUMNS(_xlpm._tbl1),
    _xlpm._cc2, COLUMNS(_xlpm._tbl2),
    _xlpm._rtnTbl, _xlfn.HSTACK(
      _xlfn.MAKEARRAY(_xlpm._rr1 * _xlpm._rr2, _xlpm._cc1, _xlfn.LAMBDA(_xlpm._row,_xlpm._col, INDEX(_xlpm._tbl1, _xlfn.CEILING.MATH(_xlpm._row / _xlpm._rr2), _xlpm._col))),
      _xlfn.MAKEARRAY(_xlpm._rr1 * _xlpm._rr2, _xlpm._cc2, _xlfn.LAMBDA(_xlpm._row,_xlpm._col, INDEX(_xlpm._tbl2, MOD(_xlpm._row - 1, _xlpm._rr2) + 1, _xlpm._col)))
      ),
    _xlpm._rtnTbl
  )
)(C11:D15, F11:F16, D156, D157, E156, E157, D159, D160, D158)</f>
        <v>One</v>
      </c>
      <c r="D162" s="19" t="str">
        <v>Cat.1</v>
      </c>
      <c r="E162" s="19" t="str">
        <v>AAAA</v>
      </c>
      <c r="G162" s="67" t="str" cm="1">
        <f t="array" ref="G162:I191" xml:space="preserve"> _xlfn.LAMBDA(_xlpm.list_one,_xlpm.list_two,_xlop.convert_list_one,_xlop.list_one_by_column,_xlop.convert_list_two,_xlop.list_two_by_column,_xlop.filter_blanks,_xlop.filter_errors,_xlop.replace_blanks,
  _xlfn.LET(
    _xlpm._cvrt1, IF( _xlfn.ISOMITTED(_xlpm.convert_list_one), FALSE, _xlpm.convert_list_one),
    _xlpm._byCol1, IF( _xlfn.ISOMITTED(_xlpm.list_one_by_column), TRUE, _xlpm.list_one_by_column),
    _xlpm._cvrt2, IF( _xlfn.ISOMITTED(_xlpm.convert_list_two), FALSE, _xlpm.convert_list_two),
    _xlpm._byCol2, IF( _xlfn.ISOMITTED(_xlpm.list_two_by_column), TRUE, _xlpm.list_two_by_column),
    _xlpm._hrz1, (COLUMNS(_xlpm.list_one) &gt; ROWS(_xlpm.list_one)),
    _xlpm._hrz2, (COLUMNS(_xlpm.list_two) &gt; ROWS(_xlpm.list_two)),
    _xlpm._ignore,
      IF( OR( _xlfn.ISOMITTED(_xlpm.filter_blanks), NOT(_xlpm.filter_blanks)), 0, 1) +
      IF( OR( _xlfn.ISOMITTED(_xlpm.filter_errors), NOT(_xlpm.filter_errors)), 0, 2),
    _xlpm._list1, IF(
      NOT(ISBLANK(_xlpm.replace_blanks)),
      IF( ISBLANK(_xlpm.list_one), _xlpm.replace_blanks, _xlpm.list_one),
      _xlpm.list_one
      ),
    _xlpm._list2, IF(
      NOT(ISBLANK(_xlpm.replace_blanks)),
      IF( ISBLANK(_xlpm.list_two), _xlpm.replace_blanks, _xlpm.list_two),
      _xlpm.list_two
      ),
    _xlpm._inc1, IF(_xlpm._hrz1,
      _xlfn.BYCOL(_xlpm._list1, _xlfn.LAMBDA(_xlpm._col, IF(_xlpm.filter_blanks, COUNTA(_xlpm._col) &gt; 0, 1) * IF(_xlpm.filter_errors, NOT(ISERROR(SUM(_xlpm._col))), 1))),
      _xlfn.BYROW(_xlpm._list1, _xlfn.LAMBDA(_xlpm._row, IF(_xlpm.filter_blanks, COUNTA(_xlpm._row) &gt; 0, 1) * IF(_xlpm.filter_errors, NOT(ISERROR(SUM(_xlpm._row))), 1)))
      ),
    _xlpm._inc2, IF(_xlpm._hrz2,
      _xlfn.BYCOL(_xlpm._list2, _xlfn.LAMBDA(_xlpm._col, IF(_xlpm.filter_blanks, COUNTA(_xlpm._col) &gt; 0, 1) * IF(_xlpm.filter_errors, NOT(ISERROR(SUM(_xlpm._col))), 1))),
      _xlfn.BYROW(_xlpm._list2, _xlfn.LAMBDA(_xlpm._row, IF(_xlpm.filter_blanks, COUNTA(_xlpm._row) &gt; 0, 1) * IF(_xlpm.filter_errors, NOT(ISERROR(SUM(_xlpm._row))), 1)))
      ),
    _xlpm._fltr1, IF(_xlpm._cvrt1,
      _xlfn.TOCOL(_xlpm._list1, _xlpm._ignore, _xlpm._byCol1),
      _xlfn._xlws.FILTER(_xlpm._list1, _xlpm._inc1)
      ),
    _xlpm._fltr2, IF(_xlpm._cvrt2,
      _xlfn.TOCOL(_xlpm._list2, _xlpm._ignore, _xlpm._byCol2),
      _xlfn._xlws.FILTER(_xlpm._list2, _xlpm._inc2)
      ),
    _xlpm._tbl1, IF( AND(NOT(_xlpm._cvrt1), _xlpm._hrz1), TRANSPOSE(_xlpm._fltr1), _xlpm._fltr1),
    _xlpm._tbl2, IF( AND(NOT(_xlpm._cvrt2), _xlpm._hrz2), TRANSPOSE(_xlpm._fltr2), _xlpm._fltr2),
    _xlpm._rr1, ROWS(_xlpm._tbl1),
    _xlpm._rr2, ROWS(_xlpm._tbl2),
    _xlpm._cc1, COLUMNS(_xlpm._tbl1),
    _xlpm._cc2, COLUMNS(_xlpm._tbl2),
    _xlpm._rtnTbl, _xlfn.HSTACK(
      _xlfn.MAKEARRAY(_xlpm._rr1 * _xlpm._rr2, _xlpm._cc1, _xlfn.LAMBDA(_xlpm._row,_xlpm._col, INDEX(_xlpm._tbl1, _xlfn.CEILING.MATH(_xlpm._row / _xlpm._rr2), _xlpm._col))),
      _xlfn.MAKEARRAY(_xlpm._rr1 * _xlpm._rr2, _xlpm._cc2, _xlfn.LAMBDA(_xlpm._row,_xlpm._col, INDEX(_xlpm._tbl2, MOD(_xlpm._row - 1, _xlpm._rr2) + 1, _xlpm._col)))
      ),
    _xlpm._rtnTbl
  )
)(L10:P11, L13:Q13, H156, H157, I156, I157, H159, H160, H158)</f>
        <v>One</v>
      </c>
      <c r="H162" s="19" t="str">
        <v>Cat.1</v>
      </c>
      <c r="I162" s="19" t="str">
        <v>AAAA</v>
      </c>
    </row>
    <row r="163" spans="3:9" x14ac:dyDescent="0.2">
      <c r="C163" s="19" t="str">
        <v>One</v>
      </c>
      <c r="D163" s="19" t="str">
        <v>Cat.1</v>
      </c>
      <c r="E163" s="19" t="str">
        <v>BBBB</v>
      </c>
      <c r="G163" s="19" t="str">
        <v>One</v>
      </c>
      <c r="H163" s="19" t="str">
        <v>Cat.1</v>
      </c>
      <c r="I163" s="19" t="str">
        <v>BBBB</v>
      </c>
    </row>
    <row r="164" spans="3:9" x14ac:dyDescent="0.2">
      <c r="C164" s="19" t="str">
        <v>One</v>
      </c>
      <c r="D164" s="19" t="str">
        <v>Cat.1</v>
      </c>
      <c r="E164" s="19" t="str">
        <v>CCCC</v>
      </c>
      <c r="G164" s="19" t="str">
        <v>One</v>
      </c>
      <c r="H164" s="19" t="str">
        <v>Cat.1</v>
      </c>
      <c r="I164" s="19" t="str">
        <v>CCCC</v>
      </c>
    </row>
    <row r="165" spans="3:9" x14ac:dyDescent="0.2">
      <c r="C165" s="19" t="str">
        <v>One</v>
      </c>
      <c r="D165" s="19" t="str">
        <v>Cat.1</v>
      </c>
      <c r="E165" s="19" t="str">
        <v>DDDD</v>
      </c>
      <c r="G165" s="19" t="str">
        <v>One</v>
      </c>
      <c r="H165" s="19" t="str">
        <v>Cat.1</v>
      </c>
      <c r="I165" s="19" t="str">
        <v>DDDD</v>
      </c>
    </row>
    <row r="166" spans="3:9" x14ac:dyDescent="0.2">
      <c r="C166" s="19" t="str">
        <v>One</v>
      </c>
      <c r="D166" s="19" t="str">
        <v>Cat.1</v>
      </c>
      <c r="E166" s="19" t="str">
        <v>EEEE</v>
      </c>
      <c r="G166" s="19" t="str">
        <v>One</v>
      </c>
      <c r="H166" s="19" t="str">
        <v>Cat.1</v>
      </c>
      <c r="I166" s="19" t="str">
        <v>EEEE</v>
      </c>
    </row>
    <row r="167" spans="3:9" x14ac:dyDescent="0.2">
      <c r="C167" s="19" t="str">
        <v>One</v>
      </c>
      <c r="D167" s="19" t="str">
        <v>Cat.1</v>
      </c>
      <c r="E167" s="19">
        <v>0</v>
      </c>
      <c r="G167" s="19" t="str">
        <v>One</v>
      </c>
      <c r="H167" s="19" t="str">
        <v>Cat.1</v>
      </c>
      <c r="I167" s="19">
        <v>0</v>
      </c>
    </row>
    <row r="168" spans="3:9" x14ac:dyDescent="0.2">
      <c r="C168" s="19" t="str">
        <v>Two</v>
      </c>
      <c r="D168" s="19" t="str">
        <v>Cat.2</v>
      </c>
      <c r="E168" s="19" t="str">
        <v>AAAA</v>
      </c>
      <c r="G168" s="19" t="str">
        <v>Two</v>
      </c>
      <c r="H168" s="19" t="str">
        <v>Cat.2</v>
      </c>
      <c r="I168" s="19" t="str">
        <v>AAAA</v>
      </c>
    </row>
    <row r="169" spans="3:9" x14ac:dyDescent="0.2">
      <c r="C169" s="19" t="str">
        <v>Two</v>
      </c>
      <c r="D169" s="19" t="str">
        <v>Cat.2</v>
      </c>
      <c r="E169" s="19" t="str">
        <v>BBBB</v>
      </c>
      <c r="G169" s="19" t="str">
        <v>Two</v>
      </c>
      <c r="H169" s="19" t="str">
        <v>Cat.2</v>
      </c>
      <c r="I169" s="19" t="str">
        <v>BBBB</v>
      </c>
    </row>
    <row r="170" spans="3:9" x14ac:dyDescent="0.2">
      <c r="C170" s="19" t="str">
        <v>Two</v>
      </c>
      <c r="D170" s="19" t="str">
        <v>Cat.2</v>
      </c>
      <c r="E170" s="19" t="str">
        <v>CCCC</v>
      </c>
      <c r="G170" s="19" t="str">
        <v>Two</v>
      </c>
      <c r="H170" s="19" t="str">
        <v>Cat.2</v>
      </c>
      <c r="I170" s="19" t="str">
        <v>CCCC</v>
      </c>
    </row>
    <row r="171" spans="3:9" x14ac:dyDescent="0.2">
      <c r="C171" s="19" t="str">
        <v>Two</v>
      </c>
      <c r="D171" s="19" t="str">
        <v>Cat.2</v>
      </c>
      <c r="E171" s="19" t="str">
        <v>DDDD</v>
      </c>
      <c r="G171" s="19" t="str">
        <v>Two</v>
      </c>
      <c r="H171" s="19" t="str">
        <v>Cat.2</v>
      </c>
      <c r="I171" s="19" t="str">
        <v>DDDD</v>
      </c>
    </row>
    <row r="172" spans="3:9" x14ac:dyDescent="0.2">
      <c r="C172" s="19" t="str">
        <v>Two</v>
      </c>
      <c r="D172" s="19" t="str">
        <v>Cat.2</v>
      </c>
      <c r="E172" s="19" t="str">
        <v>EEEE</v>
      </c>
      <c r="G172" s="19" t="str">
        <v>Two</v>
      </c>
      <c r="H172" s="19" t="str">
        <v>Cat.2</v>
      </c>
      <c r="I172" s="19" t="str">
        <v>EEEE</v>
      </c>
    </row>
    <row r="173" spans="3:9" x14ac:dyDescent="0.2">
      <c r="C173" s="19" t="str">
        <v>Two</v>
      </c>
      <c r="D173" s="19" t="str">
        <v>Cat.2</v>
      </c>
      <c r="E173" s="19">
        <v>0</v>
      </c>
      <c r="G173" s="19" t="str">
        <v>Two</v>
      </c>
      <c r="H173" s="19" t="str">
        <v>Cat.2</v>
      </c>
      <c r="I173" s="19">
        <v>0</v>
      </c>
    </row>
    <row r="174" spans="3:9" x14ac:dyDescent="0.2">
      <c r="C174" s="19" t="str">
        <v>Three</v>
      </c>
      <c r="D174" s="19" t="str">
        <v>Cat.3</v>
      </c>
      <c r="E174" s="19" t="str">
        <v>AAAA</v>
      </c>
      <c r="G174" s="19" t="str">
        <v>Three</v>
      </c>
      <c r="H174" s="19" t="str">
        <v>Cat.3</v>
      </c>
      <c r="I174" s="19" t="str">
        <v>AAAA</v>
      </c>
    </row>
    <row r="175" spans="3:9" x14ac:dyDescent="0.2">
      <c r="C175" s="19" t="str">
        <v>Three</v>
      </c>
      <c r="D175" s="19" t="str">
        <v>Cat.3</v>
      </c>
      <c r="E175" s="19" t="str">
        <v>BBBB</v>
      </c>
      <c r="G175" s="19" t="str">
        <v>Three</v>
      </c>
      <c r="H175" s="19" t="str">
        <v>Cat.3</v>
      </c>
      <c r="I175" s="19" t="str">
        <v>BBBB</v>
      </c>
    </row>
    <row r="176" spans="3:9" x14ac:dyDescent="0.2">
      <c r="C176" s="19" t="str">
        <v>Three</v>
      </c>
      <c r="D176" s="19" t="str">
        <v>Cat.3</v>
      </c>
      <c r="E176" s="19" t="str">
        <v>CCCC</v>
      </c>
      <c r="G176" s="19" t="str">
        <v>Three</v>
      </c>
      <c r="H176" s="19" t="str">
        <v>Cat.3</v>
      </c>
      <c r="I176" s="19" t="str">
        <v>CCCC</v>
      </c>
    </row>
    <row r="177" spans="3:9" x14ac:dyDescent="0.2">
      <c r="C177" s="19" t="str">
        <v>Three</v>
      </c>
      <c r="D177" s="19" t="str">
        <v>Cat.3</v>
      </c>
      <c r="E177" s="19" t="str">
        <v>DDDD</v>
      </c>
      <c r="G177" s="19" t="str">
        <v>Three</v>
      </c>
      <c r="H177" s="19" t="str">
        <v>Cat.3</v>
      </c>
      <c r="I177" s="19" t="str">
        <v>DDDD</v>
      </c>
    </row>
    <row r="178" spans="3:9" x14ac:dyDescent="0.2">
      <c r="C178" s="19" t="str">
        <v>Three</v>
      </c>
      <c r="D178" s="19" t="str">
        <v>Cat.3</v>
      </c>
      <c r="E178" s="19" t="str">
        <v>EEEE</v>
      </c>
      <c r="G178" s="19" t="str">
        <v>Three</v>
      </c>
      <c r="H178" s="19" t="str">
        <v>Cat.3</v>
      </c>
      <c r="I178" s="19" t="str">
        <v>EEEE</v>
      </c>
    </row>
    <row r="179" spans="3:9" x14ac:dyDescent="0.2">
      <c r="C179" s="19" t="str">
        <v>Three</v>
      </c>
      <c r="D179" s="19" t="str">
        <v>Cat.3</v>
      </c>
      <c r="E179" s="19">
        <v>0</v>
      </c>
      <c r="G179" s="19" t="str">
        <v>Three</v>
      </c>
      <c r="H179" s="19" t="str">
        <v>Cat.3</v>
      </c>
      <c r="I179" s="19">
        <v>0</v>
      </c>
    </row>
    <row r="180" spans="3:9" x14ac:dyDescent="0.2">
      <c r="C180" s="19">
        <v>0</v>
      </c>
      <c r="D180" s="19">
        <v>0</v>
      </c>
      <c r="E180" s="19" t="str">
        <v>AAAA</v>
      </c>
      <c r="G180" s="19" t="str">
        <v>Four</v>
      </c>
      <c r="H180" s="19" t="str">
        <v>Cat.4</v>
      </c>
      <c r="I180" s="19" t="str">
        <v>AAAA</v>
      </c>
    </row>
    <row r="181" spans="3:9" x14ac:dyDescent="0.2">
      <c r="C181" s="19">
        <v>0</v>
      </c>
      <c r="D181" s="19">
        <v>0</v>
      </c>
      <c r="E181" s="19" t="str">
        <v>BBBB</v>
      </c>
      <c r="G181" s="19" t="str">
        <v>Four</v>
      </c>
      <c r="H181" s="19" t="str">
        <v>Cat.4</v>
      </c>
      <c r="I181" s="19" t="str">
        <v>BBBB</v>
      </c>
    </row>
    <row r="182" spans="3:9" x14ac:dyDescent="0.2">
      <c r="C182" s="19">
        <v>0</v>
      </c>
      <c r="D182" s="19">
        <v>0</v>
      </c>
      <c r="E182" s="19" t="str">
        <v>CCCC</v>
      </c>
      <c r="G182" s="19" t="str">
        <v>Four</v>
      </c>
      <c r="H182" s="19" t="str">
        <v>Cat.4</v>
      </c>
      <c r="I182" s="19" t="str">
        <v>CCCC</v>
      </c>
    </row>
    <row r="183" spans="3:9" x14ac:dyDescent="0.2">
      <c r="C183" s="19">
        <v>0</v>
      </c>
      <c r="D183" s="19">
        <v>0</v>
      </c>
      <c r="E183" s="19" t="str">
        <v>DDDD</v>
      </c>
      <c r="G183" s="19" t="str">
        <v>Four</v>
      </c>
      <c r="H183" s="19" t="str">
        <v>Cat.4</v>
      </c>
      <c r="I183" s="19" t="str">
        <v>DDDD</v>
      </c>
    </row>
    <row r="184" spans="3:9" x14ac:dyDescent="0.2">
      <c r="C184" s="19">
        <v>0</v>
      </c>
      <c r="D184" s="19">
        <v>0</v>
      </c>
      <c r="E184" s="19" t="str">
        <v>EEEE</v>
      </c>
      <c r="G184" s="19" t="str">
        <v>Four</v>
      </c>
      <c r="H184" s="19" t="str">
        <v>Cat.4</v>
      </c>
      <c r="I184" s="19" t="str">
        <v>EEEE</v>
      </c>
    </row>
    <row r="185" spans="3:9" x14ac:dyDescent="0.2">
      <c r="C185" s="19">
        <v>0</v>
      </c>
      <c r="D185" s="19">
        <v>0</v>
      </c>
      <c r="E185" s="19">
        <v>0</v>
      </c>
      <c r="G185" s="19" t="str">
        <v>Four</v>
      </c>
      <c r="H185" s="19" t="str">
        <v>Cat.4</v>
      </c>
      <c r="I185" s="19">
        <v>0</v>
      </c>
    </row>
    <row r="186" spans="3:9" x14ac:dyDescent="0.2">
      <c r="C186" s="19" t="e">
        <v>#N/A</v>
      </c>
      <c r="D186" s="19">
        <v>0</v>
      </c>
      <c r="E186" s="19" t="str">
        <v>AAAA</v>
      </c>
      <c r="G186" s="19">
        <v>0</v>
      </c>
      <c r="H186" s="19">
        <v>0</v>
      </c>
      <c r="I186" s="19" t="str">
        <v>AAAA</v>
      </c>
    </row>
    <row r="187" spans="3:9" x14ac:dyDescent="0.2">
      <c r="C187" s="19" t="e">
        <v>#N/A</v>
      </c>
      <c r="D187" s="19">
        <v>0</v>
      </c>
      <c r="E187" s="19" t="str">
        <v>BBBB</v>
      </c>
      <c r="G187" s="19">
        <v>0</v>
      </c>
      <c r="H187" s="19">
        <v>0</v>
      </c>
      <c r="I187" s="19" t="str">
        <v>BBBB</v>
      </c>
    </row>
    <row r="188" spans="3:9" x14ac:dyDescent="0.2">
      <c r="C188" s="19" t="e">
        <v>#N/A</v>
      </c>
      <c r="D188" s="19">
        <v>0</v>
      </c>
      <c r="E188" s="19" t="str">
        <v>CCCC</v>
      </c>
      <c r="G188" s="19">
        <v>0</v>
      </c>
      <c r="H188" s="19">
        <v>0</v>
      </c>
      <c r="I188" s="19" t="str">
        <v>CCCC</v>
      </c>
    </row>
    <row r="189" spans="3:9" x14ac:dyDescent="0.2">
      <c r="C189" s="19" t="e">
        <v>#N/A</v>
      </c>
      <c r="D189" s="19">
        <v>0</v>
      </c>
      <c r="E189" s="19" t="str">
        <v>DDDD</v>
      </c>
      <c r="G189" s="19">
        <v>0</v>
      </c>
      <c r="H189" s="19">
        <v>0</v>
      </c>
      <c r="I189" s="19" t="str">
        <v>DDDD</v>
      </c>
    </row>
    <row r="190" spans="3:9" x14ac:dyDescent="0.2">
      <c r="C190" s="19" t="e">
        <v>#N/A</v>
      </c>
      <c r="D190" s="19">
        <v>0</v>
      </c>
      <c r="E190" s="19" t="str">
        <v>EEEE</v>
      </c>
      <c r="G190" s="19">
        <v>0</v>
      </c>
      <c r="H190" s="19">
        <v>0</v>
      </c>
      <c r="I190" s="19" t="str">
        <v>EEEE</v>
      </c>
    </row>
    <row r="191" spans="3:9" x14ac:dyDescent="0.2">
      <c r="C191" s="19" t="e">
        <v>#N/A</v>
      </c>
      <c r="D191" s="19">
        <v>0</v>
      </c>
      <c r="E191" s="19">
        <v>0</v>
      </c>
      <c r="G191" s="19">
        <v>0</v>
      </c>
      <c r="H191" s="19">
        <v>0</v>
      </c>
      <c r="I191" s="19">
        <v>0</v>
      </c>
    </row>
    <row r="192" spans="3:9" x14ac:dyDescent="0.2">
      <c r="C192" s="19"/>
      <c r="D192" s="19"/>
      <c r="G192" s="19"/>
      <c r="H192" s="19"/>
    </row>
    <row r="193" spans="3:8" x14ac:dyDescent="0.2">
      <c r="C193" s="19"/>
      <c r="D193" s="19"/>
      <c r="G193" s="19"/>
      <c r="H193" s="19"/>
    </row>
    <row r="194" spans="3:8" x14ac:dyDescent="0.2">
      <c r="C194" s="19"/>
      <c r="D194" s="19"/>
      <c r="G194" s="19"/>
      <c r="H194" s="19"/>
    </row>
    <row r="195" spans="3:8" x14ac:dyDescent="0.2">
      <c r="C195" s="19"/>
      <c r="D195" s="19"/>
      <c r="G195" s="19"/>
      <c r="H195" s="19"/>
    </row>
    <row r="196" spans="3:8" x14ac:dyDescent="0.2">
      <c r="C196" s="19"/>
      <c r="D196" s="19"/>
      <c r="G196" s="19"/>
      <c r="H196" s="19"/>
    </row>
    <row r="197" spans="3:8" x14ac:dyDescent="0.2">
      <c r="C197" s="19"/>
      <c r="D197" s="19"/>
      <c r="G197" s="19"/>
      <c r="H197" s="19"/>
    </row>
    <row r="198" spans="3:8" x14ac:dyDescent="0.2">
      <c r="C198" s="19"/>
      <c r="D198" s="19"/>
      <c r="G198" s="19"/>
      <c r="H198" s="19"/>
    </row>
    <row r="199" spans="3:8" x14ac:dyDescent="0.2">
      <c r="C199" s="19"/>
      <c r="D199" s="19"/>
      <c r="G199" s="19"/>
      <c r="H199" s="19"/>
    </row>
    <row r="200" spans="3:8" x14ac:dyDescent="0.2">
      <c r="C200" s="19"/>
      <c r="D200" s="19"/>
      <c r="G200" s="19"/>
      <c r="H200" s="19"/>
    </row>
    <row r="201" spans="3:8" x14ac:dyDescent="0.2">
      <c r="C201" s="19"/>
      <c r="D201" s="19"/>
      <c r="G201" s="19"/>
      <c r="H201" s="19"/>
    </row>
    <row r="202" spans="3:8" x14ac:dyDescent="0.2">
      <c r="C202" s="19"/>
      <c r="D202" s="19"/>
      <c r="G202" s="19"/>
      <c r="H202" s="19"/>
    </row>
    <row r="203" spans="3:8" x14ac:dyDescent="0.2">
      <c r="C203" s="19"/>
      <c r="D203" s="19"/>
      <c r="G203" s="19"/>
      <c r="H203" s="19"/>
    </row>
    <row r="204" spans="3:8" x14ac:dyDescent="0.2">
      <c r="C204" s="19"/>
      <c r="D204" s="19"/>
      <c r="G204" s="19"/>
      <c r="H204" s="19"/>
    </row>
    <row r="205" spans="3:8" x14ac:dyDescent="0.2">
      <c r="C205" s="19"/>
      <c r="D205" s="19"/>
      <c r="G205" s="19"/>
      <c r="H205" s="19"/>
    </row>
    <row r="206" spans="3:8" x14ac:dyDescent="0.2">
      <c r="C206" s="19"/>
      <c r="D206" s="19"/>
      <c r="G206" s="19"/>
      <c r="H206" s="19"/>
    </row>
    <row r="207" spans="3:8" x14ac:dyDescent="0.2">
      <c r="C207" s="19"/>
      <c r="D207" s="19"/>
      <c r="G207" s="19"/>
      <c r="H207" s="19"/>
    </row>
    <row r="208" spans="3:8" x14ac:dyDescent="0.2">
      <c r="C208" s="19"/>
      <c r="D208" s="19"/>
      <c r="G208" s="19"/>
      <c r="H208" s="19"/>
    </row>
    <row r="209" spans="2:21" x14ac:dyDescent="0.2">
      <c r="C209" s="19"/>
      <c r="D209" s="19"/>
      <c r="G209" s="19"/>
      <c r="H209" s="19"/>
    </row>
    <row r="210" spans="2:21" x14ac:dyDescent="0.2">
      <c r="C210" s="19"/>
      <c r="D210" s="19"/>
      <c r="G210" s="19"/>
      <c r="H210" s="19"/>
    </row>
    <row r="211" spans="2:21" x14ac:dyDescent="0.2">
      <c r="C211" s="19"/>
      <c r="D211" s="19"/>
      <c r="G211" s="19"/>
      <c r="H211" s="19"/>
    </row>
    <row r="212" spans="2:21" x14ac:dyDescent="0.2">
      <c r="C212" s="19"/>
      <c r="D212" s="19"/>
      <c r="G212" s="19"/>
      <c r="H212" s="19"/>
    </row>
    <row r="213" spans="2:21" x14ac:dyDescent="0.2">
      <c r="C213" s="19"/>
      <c r="D213" s="19"/>
      <c r="G213" s="19"/>
      <c r="H213" s="19"/>
    </row>
    <row r="214" spans="2:21" x14ac:dyDescent="0.2">
      <c r="C214" s="19"/>
      <c r="D214" s="19"/>
      <c r="G214" s="19"/>
      <c r="H214" s="19"/>
    </row>
    <row r="215" spans="2:21" x14ac:dyDescent="0.2">
      <c r="C215" s="19"/>
      <c r="D215" s="19"/>
      <c r="G215" s="19"/>
      <c r="H215" s="19"/>
    </row>
    <row r="216" spans="2:21" x14ac:dyDescent="0.2">
      <c r="C216" s="19"/>
      <c r="D216" s="19"/>
      <c r="G216" s="19"/>
      <c r="H216" s="19"/>
    </row>
    <row r="217" spans="2:21" x14ac:dyDescent="0.2">
      <c r="C217" s="19"/>
      <c r="D217" s="19"/>
      <c r="G217" s="19"/>
      <c r="H217" s="19"/>
    </row>
    <row r="218" spans="2:21" x14ac:dyDescent="0.2">
      <c r="C218" s="19"/>
      <c r="D218" s="19"/>
      <c r="G218" s="19"/>
      <c r="H218" s="19"/>
    </row>
    <row r="219" spans="2:21" x14ac:dyDescent="0.2">
      <c r="C219" s="19"/>
      <c r="D219" s="19"/>
      <c r="G219" s="19"/>
      <c r="H219" s="19"/>
    </row>
    <row r="220" spans="2:21" x14ac:dyDescent="0.2">
      <c r="C220" s="19"/>
      <c r="D220" s="19"/>
      <c r="G220" s="19"/>
      <c r="H220" s="19"/>
    </row>
    <row r="221" spans="2:21" x14ac:dyDescent="0.2">
      <c r="C221" s="19"/>
      <c r="D221" s="19"/>
      <c r="G221" s="19"/>
      <c r="H221" s="19"/>
    </row>
    <row r="224" spans="2:21" x14ac:dyDescent="0.2">
      <c r="B224" s="27" t="s">
        <v>395</v>
      </c>
      <c r="C224" s="26"/>
      <c r="D224" s="26"/>
      <c r="E224" s="26"/>
      <c r="F224" s="26"/>
      <c r="G224" s="26"/>
      <c r="H224" s="26"/>
      <c r="I224" s="26"/>
      <c r="J224" s="26"/>
      <c r="K224" s="26"/>
      <c r="L224" s="26"/>
      <c r="M224" s="26"/>
      <c r="N224" s="26"/>
      <c r="O224" s="26"/>
      <c r="P224" s="26"/>
      <c r="Q224" s="26"/>
      <c r="R224" s="26"/>
      <c r="S224" s="26"/>
      <c r="T224" s="26"/>
      <c r="U224" s="26"/>
    </row>
    <row r="226" spans="3:9" x14ac:dyDescent="0.2">
      <c r="C226" t="s">
        <v>390</v>
      </c>
    </row>
    <row r="227" spans="3:9" x14ac:dyDescent="0.2">
      <c r="C227" t="s">
        <v>391</v>
      </c>
    </row>
    <row r="228" spans="3:9" x14ac:dyDescent="0.2">
      <c r="C228" t="s">
        <v>396</v>
      </c>
    </row>
    <row r="229" spans="3:9" x14ac:dyDescent="0.2">
      <c r="C229" t="s">
        <v>397</v>
      </c>
    </row>
    <row r="230" spans="3:9" x14ac:dyDescent="0.2">
      <c r="C230" t="s">
        <v>398</v>
      </c>
    </row>
    <row r="232" spans="3:9" x14ac:dyDescent="0.2">
      <c r="C232" s="12" t="s">
        <v>399</v>
      </c>
      <c r="G232" s="12" t="s">
        <v>400</v>
      </c>
    </row>
    <row r="234" spans="3:9" x14ac:dyDescent="0.2">
      <c r="C234" s="23" t="s">
        <v>382</v>
      </c>
      <c r="D234" s="25">
        <v>0</v>
      </c>
      <c r="E234" s="25">
        <v>0</v>
      </c>
      <c r="G234" s="23" t="s">
        <v>382</v>
      </c>
      <c r="H234" s="25">
        <v>0</v>
      </c>
      <c r="I234" s="25">
        <v>0</v>
      </c>
    </row>
    <row r="235" spans="3:9" x14ac:dyDescent="0.2">
      <c r="C235" s="23" t="s">
        <v>69</v>
      </c>
      <c r="D235" s="25">
        <v>1</v>
      </c>
      <c r="E235" s="25">
        <v>1</v>
      </c>
      <c r="G235" s="23" t="s">
        <v>69</v>
      </c>
      <c r="H235" s="25">
        <v>1</v>
      </c>
      <c r="I235" s="25">
        <v>1</v>
      </c>
    </row>
    <row r="236" spans="3:9" x14ac:dyDescent="0.2">
      <c r="C236" s="23" t="s">
        <v>370</v>
      </c>
      <c r="D236" s="24"/>
      <c r="G236" s="23" t="s">
        <v>370</v>
      </c>
      <c r="H236" s="24"/>
    </row>
    <row r="237" spans="3:9" x14ac:dyDescent="0.2">
      <c r="C237" s="23" t="s">
        <v>63</v>
      </c>
      <c r="D237" s="25">
        <v>0</v>
      </c>
      <c r="G237" s="23" t="s">
        <v>63</v>
      </c>
      <c r="H237" s="25">
        <v>0</v>
      </c>
    </row>
    <row r="238" spans="3:9" x14ac:dyDescent="0.2">
      <c r="C238" s="23" t="s">
        <v>70</v>
      </c>
      <c r="D238" s="25">
        <v>0</v>
      </c>
      <c r="G238" s="23" t="s">
        <v>70</v>
      </c>
      <c r="H238" s="25">
        <v>0</v>
      </c>
    </row>
    <row r="239" spans="3:9" x14ac:dyDescent="0.2">
      <c r="C239" s="23" t="s">
        <v>401</v>
      </c>
      <c r="D239" s="25">
        <v>0</v>
      </c>
      <c r="G239" s="23" t="s">
        <v>401</v>
      </c>
      <c r="H239" s="25">
        <v>0</v>
      </c>
    </row>
    <row r="240" spans="3:9" x14ac:dyDescent="0.2">
      <c r="G240" s="23" t="s">
        <v>402</v>
      </c>
      <c r="H240" s="25">
        <v>1</v>
      </c>
    </row>
    <row r="242" spans="3:56" x14ac:dyDescent="0.2">
      <c r="C242" s="67" t="str" cm="1">
        <f t="array" ref="C242:E266" xml:space="preserve"> _xlfn.LAMBDA(_xlpm.list_one,_xlpm.list_two,_xlop.convert_list_one,_xlop.list_one_by_column,_xlop.convert_list_two,_xlop.list_two_by_column,_xlop.filter_blanks,_xlop.filter_errors,_xlop.replace_blanks,_xlop.distinct_rows,
  _xlfn.LET(
    _xlpm._cvrt1, IF( _xlfn.ISOMITTED(_xlpm.convert_list_one), FALSE, _xlpm.convert_list_one),
    _xlpm._byCol1, IF( _xlfn.ISOMITTED(_xlpm.list_one_by_column), TRUE, _xlpm.list_one_by_column),
    _xlpm._cvrt2, IF( _xlfn.ISOMITTED(_xlpm.convert_list_two), FALSE, _xlpm.convert_list_two),
    _xlpm._byCol2, IF( _xlfn.ISOMITTED(_xlpm.list_two_by_column), TRUE, _xlpm.list_two_by_column),
    _xlpm._hrz1, (COLUMNS(_xlpm.list_one) &gt; ROWS(_xlpm.list_one)),
    _xlpm._hrz2, (COLUMNS(_xlpm.list_two) &gt; ROWS(_xlpm.list_two)),
    _xlpm._ignore,
      IF( OR( _xlfn.ISOMITTED(_xlpm.filter_blanks), NOT(_xlpm.filter_blanks)), 0, 1) +
      IF( OR( _xlfn.ISOMITTED(_xlpm.filter_errors), NOT(_xlpm.filter_errors)), 0, 2),
    _xlpm._distinct, IF( _xlfn.ISOMITTED(_xlpm.distinct_rows), FALSE, _xlpm.distinct_rows),
    _xlpm._list1, IF(
      NOT(ISBLANK(_xlpm.replace_blanks)),
      IF( ISBLANK(_xlpm.list_one), _xlpm.replace_blanks, _xlpm.list_one),
      _xlpm.list_one
      ),
    _xlpm._list2, IF(
      NOT(ISBLANK(_xlpm.replace_blanks)),
      IF( ISBLANK(_xlpm.list_two), _xlpm.replace_blanks, _xlpm.list_two),
      _xlpm.list_two
      ),
    _xlpm._inc1, IF(_xlpm._hrz1,
      _xlfn.BYCOL(_xlpm._list1, _xlfn.LAMBDA(_xlpm._col, IF(_xlpm.filter_blanks, COUNTA(_xlpm._col) &gt; 0, 1) * IF(_xlpm.filter_errors, NOT(ISERROR(SUM(_xlpm._col))), 1))),
      _xlfn.BYROW(_xlpm._list1, _xlfn.LAMBDA(_xlpm._row, IF(_xlpm.filter_blanks, COUNTA(_xlpm._row) &gt; 0, 1) * IF(_xlpm.filter_errors, NOT(ISERROR(SUM(_xlpm._row))), 1)))
      ),
    _xlpm._inc2, IF(_xlpm._hrz2,
      _xlfn.BYCOL(_xlpm._list2, _xlfn.LAMBDA(_xlpm._col, IF(_xlpm.filter_blanks, COUNTA(_xlpm._col) &gt; 0, 1) * IF(_xlpm.filter_errors, NOT(ISERROR(SUM(_xlpm._col))), 1))),
      _xlfn.BYROW(_xlpm._list2, _xlfn.LAMBDA(_xlpm._row, IF(_xlpm.filter_blanks, COUNTA(_xlpm._row) &gt; 0, 1) * IF(_xlpm.filter_errors, NOT(ISERROR(SUM(_xlpm._row))), 1)))
      ),
    _xlpm._fltr1, IF(_xlpm._cvrt1,
      _xlfn.TOCOL(_xlpm._list1, _xlpm._ignore, _xlpm._byCol1),
      _xlfn._xlws.FILTER(_xlpm._list1, _xlpm._inc1)
      ),
    _xlpm._fltr2, IF(_xlpm._cvrt2,
      _xlfn.TOCOL(_xlpm._list2, _xlpm._ignore, _xlpm._byCol2),
      _xlfn._xlws.FILTER(_xlpm._list2, _xlpm._inc2)
      ),
    _xlpm._tbl1, IF( AND(NOT(_xlpm._cvrt1), _xlpm._hrz1), TRANSPOSE(_xlpm._fltr1), _xlpm._fltr1),
    _xlpm._tbl2, IF( AND(NOT(_xlpm._cvrt2), _xlpm._hrz2), TRANSPOSE(_xlpm._fltr2), _xlpm._fltr2),
    _xlpm._rr1, ROWS(_xlpm._tbl1),
    _xlpm._rr2, ROWS(_xlpm._tbl2),
    _xlpm._cc1, COLUMNS(_xlpm._tbl1),
    _xlpm._cc2, COLUMNS(_xlpm._tbl2),
    _xlpm._cmbTbl, _xlfn.HSTACK(
      _xlfn.MAKEARRAY(_xlpm._rr1 * _xlpm._rr2, _xlpm._cc1, _xlfn.LAMBDA(_xlpm._row,_xlpm._col, INDEX(_xlpm._tbl1, _xlfn.CEILING.MATH(_xlpm._row / _xlpm._rr2), _xlpm._col))),
      _xlfn.MAKEARRAY(_xlpm._rr1 * _xlpm._rr2, _xlpm._cc2, _xlfn.LAMBDA(_xlpm._row,_xlpm._col, INDEX(_xlpm._tbl2, MOD(_xlpm._row - 1, _xlpm._rr2) + 1, _xlpm._col)))
      ),
    _xlpm._rtnTbl, IF(_xlpm._distinct,
      _xlfn.UNIQUE(_xlpm._cmbTbl),
      _xlpm._cmbTbl
      ),
    _xlpm._rtnTbl
  )
)(C11:D15, H11:H15, D234, D235, E234, E235, D237, D238, D236, D239)</f>
        <v>One</v>
      </c>
      <c r="D242" s="19" t="str">
        <v>Cat.1</v>
      </c>
      <c r="E242" s="19" t="str">
        <v>AAAA</v>
      </c>
      <c r="G242" s="67" t="str" cm="1">
        <f t="array" ref="G242:I266" xml:space="preserve"> _xlfn.LAMBDA(_xlpm.list_one,_xlpm.list_two,_xlop.convert_list_one,_xlop.list_one_by_column,_xlop.convert_list_two,_xlop.list_two_by_column,_xlop.filter_blanks,_xlop.filter_errors,_xlop.replace_blanks,_xlop.distinct_rows,_xlop.vertical_output,
  _xlfn.LET(
    _xlpm._cvrt1, IF( _xlfn.ISOMITTED(_xlpm.convert_list_one), FALSE, _xlpm.convert_list_one),
    _xlpm._byCol1, IF( _xlfn.ISOMITTED(_xlpm.list_one_by_column), TRUE, _xlpm.list_one_by_column),
    _xlpm._cvrt2, IF( _xlfn.ISOMITTED(_xlpm.convert_list_two), FALSE, _xlpm.convert_list_two),
    _xlpm._byCol2, IF( _xlfn.ISOMITTED(_xlpm.list_two_by_column), TRUE, _xlpm.list_two_by_column),
    _xlpm._hrz1, (COLUMNS(_xlpm.list_one) &gt; ROWS(_xlpm.list_one)),
    _xlpm._hrz2, (COLUMNS(_xlpm.list_two) &gt; ROWS(_xlpm.list_two)),
    _xlpm._ignore,
      IF( OR( _xlfn.ISOMITTED(_xlpm.filter_blanks), NOT(_xlpm.filter_blanks)), 0, 1) +
      IF( OR( _xlfn.ISOMITTED(_xlpm.filter_errors), NOT(_xlpm.filter_errors)), 0, 2),
    _xlpm._distinct, IF( _xlfn.ISOMITTED(_xlpm.distinct_rows), FALSE, _xlpm.distinct_rows),
    _xlpm._vertical, IF( _xlfn.ISOMITTED(_xlpm.vertical_output), TRUE, _xlpm.vertical_output),
    _xlpm._list1, IF(
      NOT(ISBLANK(_xlpm.replace_blanks)),
      IF( ISBLANK(_xlpm.list_one), _xlpm.replace_blanks, _xlpm.list_one),
      _xlpm.list_one
      ),
    _xlpm._list2, IF(
      NOT(ISBLANK(_xlpm.replace_blanks)),
      IF( ISBLANK(_xlpm.list_two), _xlpm.replace_blanks, _xlpm.list_two),
      _xlpm.list_two
      ),
    _xlpm._inc1, IF(_xlpm._hrz1,
      _xlfn.BYCOL(_xlpm._list1, _xlfn.LAMBDA(_xlpm._col, IF(_xlpm.filter_blanks, COUNTA(_xlpm._col) &gt; 0, 1) * IF(_xlpm.filter_errors, NOT(ISERROR(SUM(_xlpm._col))), 1))),
      _xlfn.BYROW(_xlpm._list1, _xlfn.LAMBDA(_xlpm._row, IF(_xlpm.filter_blanks, COUNTA(_xlpm._row) &gt; 0, 1) * IF(_xlpm.filter_errors, NOT(ISERROR(SUM(_xlpm._row))), 1)))
      ),
    _xlpm._inc2, IF(_xlpm._hrz2,
      _xlfn.BYCOL(_xlpm._list2, _xlfn.LAMBDA(_xlpm._col, IF(_xlpm.filter_blanks, COUNTA(_xlpm._col) &gt; 0, 1) * IF(_xlpm.filter_errors, NOT(ISERROR(SUM(_xlpm._col))), 1))),
      _xlfn.BYROW(_xlpm._list2, _xlfn.LAMBDA(_xlpm._row, IF(_xlpm.filter_blanks, COUNTA(_xlpm._row) &gt; 0, 1) * IF(_xlpm.filter_errors, NOT(ISERROR(SUM(_xlpm._row))), 1)))
      ),
    _xlpm._fltr1, IF(_xlpm._cvrt1,
      _xlfn.TOCOL(_xlpm._list1, _xlpm._ignore, _xlpm._byCol1),
      _xlfn._xlws.FILTER(_xlpm._list1, _xlpm._inc1)
      ),
    _xlpm._fltr2, IF(_xlpm._cvrt2,
      _xlfn.TOCOL(_xlpm._list2, _xlpm._ignore, _xlpm._byCol2),
      _xlfn._xlws.FILTER(_xlpm._list2, _xlpm._inc2)
      ),
    _xlpm._tbl1, IF( AND(NOT(_xlpm._cvrt1), _xlpm._hrz1), TRANSPOSE(_xlpm._fltr1), _xlpm._fltr1),
    _xlpm._tbl2, IF( AND(NOT(_xlpm._cvrt2), _xlpm._hrz2), TRANSPOSE(_xlpm._fltr2), _xlpm._fltr2),
    _xlpm._rr1, ROWS(_xlpm._tbl1),
    _xlpm._rr2, ROWS(_xlpm._tbl2),
    _xlpm._cc1, COLUMNS(_xlpm._tbl1),
    _xlpm._cc2, COLUMNS(_xlpm._tbl2),
    _xlpm._cmbTbl, _xlfn.HSTACK(
      _xlfn.MAKEARRAY(_xlpm._rr1 * _xlpm._rr2, _xlpm._cc1, _xlfn.LAMBDA(_xlpm._row,_xlpm._col, INDEX(_xlpm._tbl1, _xlfn.CEILING.MATH(_xlpm._row / _xlpm._rr2), _xlpm._col))),
      _xlfn.MAKEARRAY(_xlpm._rr1 * _xlpm._rr2, _xlpm._cc2, _xlfn.LAMBDA(_xlpm._row,_xlpm._col, INDEX(_xlpm._tbl2, MOD(_xlpm._row - 1, _xlpm._rr2) + 1, _xlpm._col)))
      ),
    _xlpm._rtnTbl, IF(_xlpm._distinct,
      _xlfn.UNIQUE(_xlpm._cmbTbl),
      _xlpm._cmbTbl
      ),
    _xlpm._rtn, IF(NOT(_xlpm._vertical),
      TRANSPOSE(_xlpm._rtnTbl),
      _xlpm._rtnTbl
      ),
    _xlpm._rtn
  )
)(C11:D15, H11:H15, H234, H235, I234, I235, H237, H238, H236, H239, H240)</f>
        <v>One</v>
      </c>
      <c r="H242" s="19" t="str">
        <v>Cat.1</v>
      </c>
      <c r="I242" s="19" t="str">
        <v>AAAA</v>
      </c>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row>
    <row r="243" spans="3:56" x14ac:dyDescent="0.2">
      <c r="C243" s="19" t="str">
        <v>One</v>
      </c>
      <c r="D243" s="19" t="str">
        <v>Cat.1</v>
      </c>
      <c r="E243" s="19" t="str">
        <v>BBBB</v>
      </c>
      <c r="G243" s="19" t="str">
        <v>One</v>
      </c>
      <c r="H243" s="19" t="str">
        <v>Cat.1</v>
      </c>
      <c r="I243" s="19" t="str">
        <v>BBBB</v>
      </c>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row>
    <row r="244" spans="3:56" x14ac:dyDescent="0.2">
      <c r="C244" s="19" t="str">
        <v>One</v>
      </c>
      <c r="D244" s="19" t="str">
        <v>Cat.1</v>
      </c>
      <c r="E244" s="19" t="str">
        <v>CCCC</v>
      </c>
      <c r="G244" s="19" t="str">
        <v>One</v>
      </c>
      <c r="H244" s="19" t="str">
        <v>Cat.1</v>
      </c>
      <c r="I244" s="19" t="str">
        <v>CCCC</v>
      </c>
      <c r="J244" s="19"/>
      <c r="K244" s="19"/>
      <c r="L244" s="19"/>
      <c r="M244" s="19"/>
      <c r="N244" s="19"/>
      <c r="O244" s="19"/>
      <c r="P244" s="19"/>
      <c r="Q244" s="19"/>
      <c r="R244" s="19"/>
      <c r="S244" s="19"/>
      <c r="T244" s="19"/>
      <c r="U244" s="19"/>
      <c r="V244" s="19"/>
      <c r="W244" s="19"/>
      <c r="X244" s="19"/>
      <c r="Y244" s="19"/>
      <c r="Z244" s="19"/>
      <c r="AA244" s="19"/>
      <c r="AB244" s="19"/>
      <c r="AC244" s="19"/>
      <c r="AD244" s="19"/>
      <c r="AE244" s="19"/>
    </row>
    <row r="245" spans="3:56" x14ac:dyDescent="0.2">
      <c r="C245" s="19" t="str">
        <v>One</v>
      </c>
      <c r="D245" s="19" t="str">
        <v>Cat.1</v>
      </c>
      <c r="E245" s="19" t="str">
        <v>AAAA</v>
      </c>
      <c r="G245" s="19" t="str">
        <v>One</v>
      </c>
      <c r="H245" s="19" t="str">
        <v>Cat.1</v>
      </c>
      <c r="I245" s="19" t="str">
        <v>AAAA</v>
      </c>
    </row>
    <row r="246" spans="3:56" x14ac:dyDescent="0.2">
      <c r="C246" s="19" t="str">
        <v>One</v>
      </c>
      <c r="D246" s="19" t="str">
        <v>Cat.1</v>
      </c>
      <c r="E246" s="19" t="str">
        <v>BBBB</v>
      </c>
      <c r="G246" s="19" t="str">
        <v>One</v>
      </c>
      <c r="H246" s="19" t="str">
        <v>Cat.1</v>
      </c>
      <c r="I246" s="19" t="str">
        <v>BBBB</v>
      </c>
    </row>
    <row r="247" spans="3:56" x14ac:dyDescent="0.2">
      <c r="C247" s="19" t="str">
        <v>Two</v>
      </c>
      <c r="D247" s="19" t="str">
        <v>Cat.2</v>
      </c>
      <c r="E247" s="19" t="str">
        <v>AAAA</v>
      </c>
      <c r="G247" s="19" t="str">
        <v>Two</v>
      </c>
      <c r="H247" s="19" t="str">
        <v>Cat.2</v>
      </c>
      <c r="I247" s="19" t="str">
        <v>AAAA</v>
      </c>
    </row>
    <row r="248" spans="3:56" x14ac:dyDescent="0.2">
      <c r="C248" s="19" t="str">
        <v>Two</v>
      </c>
      <c r="D248" s="19" t="str">
        <v>Cat.2</v>
      </c>
      <c r="E248" s="19" t="str">
        <v>BBBB</v>
      </c>
      <c r="G248" s="19" t="str">
        <v>Two</v>
      </c>
      <c r="H248" s="19" t="str">
        <v>Cat.2</v>
      </c>
      <c r="I248" s="19" t="str">
        <v>BBBB</v>
      </c>
    </row>
    <row r="249" spans="3:56" x14ac:dyDescent="0.2">
      <c r="C249" s="19" t="str">
        <v>Two</v>
      </c>
      <c r="D249" s="19" t="str">
        <v>Cat.2</v>
      </c>
      <c r="E249" s="19" t="str">
        <v>CCCC</v>
      </c>
      <c r="G249" s="19" t="str">
        <v>Two</v>
      </c>
      <c r="H249" s="19" t="str">
        <v>Cat.2</v>
      </c>
      <c r="I249" s="19" t="str">
        <v>CCCC</v>
      </c>
    </row>
    <row r="250" spans="3:56" x14ac:dyDescent="0.2">
      <c r="C250" s="19" t="str">
        <v>Two</v>
      </c>
      <c r="D250" s="19" t="str">
        <v>Cat.2</v>
      </c>
      <c r="E250" s="19" t="str">
        <v>AAAA</v>
      </c>
      <c r="G250" s="19" t="str">
        <v>Two</v>
      </c>
      <c r="H250" s="19" t="str">
        <v>Cat.2</v>
      </c>
      <c r="I250" s="19" t="str">
        <v>AAAA</v>
      </c>
    </row>
    <row r="251" spans="3:56" x14ac:dyDescent="0.2">
      <c r="C251" s="19" t="str">
        <v>Two</v>
      </c>
      <c r="D251" s="19" t="str">
        <v>Cat.2</v>
      </c>
      <c r="E251" s="19" t="str">
        <v>BBBB</v>
      </c>
      <c r="G251" s="19" t="str">
        <v>Two</v>
      </c>
      <c r="H251" s="19" t="str">
        <v>Cat.2</v>
      </c>
      <c r="I251" s="19" t="str">
        <v>BBBB</v>
      </c>
    </row>
    <row r="252" spans="3:56" x14ac:dyDescent="0.2">
      <c r="C252" s="19" t="str">
        <v>Three</v>
      </c>
      <c r="D252" s="19" t="str">
        <v>Cat.3</v>
      </c>
      <c r="E252" s="19" t="str">
        <v>AAAA</v>
      </c>
      <c r="G252" s="19" t="str">
        <v>Three</v>
      </c>
      <c r="H252" s="19" t="str">
        <v>Cat.3</v>
      </c>
      <c r="I252" s="19" t="str">
        <v>AAAA</v>
      </c>
    </row>
    <row r="253" spans="3:56" x14ac:dyDescent="0.2">
      <c r="C253" s="19" t="str">
        <v>Three</v>
      </c>
      <c r="D253" s="19" t="str">
        <v>Cat.3</v>
      </c>
      <c r="E253" s="19" t="str">
        <v>BBBB</v>
      </c>
      <c r="G253" s="19" t="str">
        <v>Three</v>
      </c>
      <c r="H253" s="19" t="str">
        <v>Cat.3</v>
      </c>
      <c r="I253" s="19" t="str">
        <v>BBBB</v>
      </c>
    </row>
    <row r="254" spans="3:56" x14ac:dyDescent="0.2">
      <c r="C254" s="19" t="str">
        <v>Three</v>
      </c>
      <c r="D254" s="19" t="str">
        <v>Cat.3</v>
      </c>
      <c r="E254" s="19" t="str">
        <v>CCCC</v>
      </c>
      <c r="G254" s="19" t="str">
        <v>Three</v>
      </c>
      <c r="H254" s="19" t="str">
        <v>Cat.3</v>
      </c>
      <c r="I254" s="19" t="str">
        <v>CCCC</v>
      </c>
    </row>
    <row r="255" spans="3:56" x14ac:dyDescent="0.2">
      <c r="C255" s="19" t="str">
        <v>Three</v>
      </c>
      <c r="D255" s="19" t="str">
        <v>Cat.3</v>
      </c>
      <c r="E255" s="19" t="str">
        <v>AAAA</v>
      </c>
      <c r="G255" s="19" t="str">
        <v>Three</v>
      </c>
      <c r="H255" s="19" t="str">
        <v>Cat.3</v>
      </c>
      <c r="I255" s="19" t="str">
        <v>AAAA</v>
      </c>
    </row>
    <row r="256" spans="3:56" x14ac:dyDescent="0.2">
      <c r="C256" s="19" t="str">
        <v>Three</v>
      </c>
      <c r="D256" s="19" t="str">
        <v>Cat.3</v>
      </c>
      <c r="E256" s="19" t="str">
        <v>BBBB</v>
      </c>
      <c r="G256" s="19" t="str">
        <v>Three</v>
      </c>
      <c r="H256" s="19" t="str">
        <v>Cat.3</v>
      </c>
      <c r="I256" s="19" t="str">
        <v>BBBB</v>
      </c>
    </row>
    <row r="257" spans="3:9" x14ac:dyDescent="0.2">
      <c r="C257" s="19">
        <v>0</v>
      </c>
      <c r="D257" s="19">
        <v>0</v>
      </c>
      <c r="E257" s="19" t="str">
        <v>AAAA</v>
      </c>
      <c r="G257" s="19">
        <v>0</v>
      </c>
      <c r="H257" s="19">
        <v>0</v>
      </c>
      <c r="I257" s="19" t="str">
        <v>AAAA</v>
      </c>
    </row>
    <row r="258" spans="3:9" x14ac:dyDescent="0.2">
      <c r="C258" s="19">
        <v>0</v>
      </c>
      <c r="D258" s="19">
        <v>0</v>
      </c>
      <c r="E258" s="19" t="str">
        <v>BBBB</v>
      </c>
      <c r="G258" s="19">
        <v>0</v>
      </c>
      <c r="H258" s="19">
        <v>0</v>
      </c>
      <c r="I258" s="19" t="str">
        <v>BBBB</v>
      </c>
    </row>
    <row r="259" spans="3:9" x14ac:dyDescent="0.2">
      <c r="C259" s="19">
        <v>0</v>
      </c>
      <c r="D259" s="19">
        <v>0</v>
      </c>
      <c r="E259" s="19" t="str">
        <v>CCCC</v>
      </c>
      <c r="G259" s="19">
        <v>0</v>
      </c>
      <c r="H259" s="19">
        <v>0</v>
      </c>
      <c r="I259" s="19" t="str">
        <v>CCCC</v>
      </c>
    </row>
    <row r="260" spans="3:9" x14ac:dyDescent="0.2">
      <c r="C260" s="19">
        <v>0</v>
      </c>
      <c r="D260" s="19">
        <v>0</v>
      </c>
      <c r="E260" s="19" t="str">
        <v>AAAA</v>
      </c>
      <c r="G260" s="19">
        <v>0</v>
      </c>
      <c r="H260" s="19">
        <v>0</v>
      </c>
      <c r="I260" s="19" t="str">
        <v>AAAA</v>
      </c>
    </row>
    <row r="261" spans="3:9" x14ac:dyDescent="0.2">
      <c r="C261" s="19">
        <v>0</v>
      </c>
      <c r="D261" s="19">
        <v>0</v>
      </c>
      <c r="E261" s="19" t="str">
        <v>BBBB</v>
      </c>
      <c r="G261" s="19">
        <v>0</v>
      </c>
      <c r="H261" s="19">
        <v>0</v>
      </c>
      <c r="I261" s="19" t="str">
        <v>BBBB</v>
      </c>
    </row>
    <row r="262" spans="3:9" x14ac:dyDescent="0.2">
      <c r="C262" s="19" t="e">
        <v>#N/A</v>
      </c>
      <c r="D262" s="19">
        <v>0</v>
      </c>
      <c r="E262" s="19" t="str">
        <v>AAAA</v>
      </c>
      <c r="G262" s="19" t="e">
        <v>#N/A</v>
      </c>
      <c r="H262" s="19">
        <v>0</v>
      </c>
      <c r="I262" s="19" t="str">
        <v>AAAA</v>
      </c>
    </row>
    <row r="263" spans="3:9" x14ac:dyDescent="0.2">
      <c r="C263" s="19" t="e">
        <v>#N/A</v>
      </c>
      <c r="D263" s="19">
        <v>0</v>
      </c>
      <c r="E263" s="19" t="str">
        <v>BBBB</v>
      </c>
      <c r="G263" s="19" t="e">
        <v>#N/A</v>
      </c>
      <c r="H263" s="19">
        <v>0</v>
      </c>
      <c r="I263" s="19" t="str">
        <v>BBBB</v>
      </c>
    </row>
    <row r="264" spans="3:9" x14ac:dyDescent="0.2">
      <c r="C264" s="19" t="e">
        <v>#N/A</v>
      </c>
      <c r="D264" s="19">
        <v>0</v>
      </c>
      <c r="E264" s="19" t="str">
        <v>CCCC</v>
      </c>
      <c r="G264" s="19" t="e">
        <v>#N/A</v>
      </c>
      <c r="H264" s="19">
        <v>0</v>
      </c>
      <c r="I264" s="19" t="str">
        <v>CCCC</v>
      </c>
    </row>
    <row r="265" spans="3:9" x14ac:dyDescent="0.2">
      <c r="C265" s="19" t="e">
        <v>#N/A</v>
      </c>
      <c r="D265" s="19">
        <v>0</v>
      </c>
      <c r="E265" s="19" t="str">
        <v>AAAA</v>
      </c>
      <c r="G265" s="19" t="e">
        <v>#N/A</v>
      </c>
      <c r="H265" s="19">
        <v>0</v>
      </c>
      <c r="I265" s="19" t="str">
        <v>AAAA</v>
      </c>
    </row>
    <row r="266" spans="3:9" x14ac:dyDescent="0.2">
      <c r="C266" s="19" t="e">
        <v>#N/A</v>
      </c>
      <c r="D266" s="19">
        <v>0</v>
      </c>
      <c r="E266" s="19" t="str">
        <v>BBBB</v>
      </c>
      <c r="G266" s="19" t="e">
        <v>#N/A</v>
      </c>
      <c r="H266" s="19">
        <v>0</v>
      </c>
      <c r="I266" s="19" t="str">
        <v>BBBB</v>
      </c>
    </row>
    <row r="267" spans="3:9" x14ac:dyDescent="0.2">
      <c r="C267" s="19"/>
      <c r="D267" s="19"/>
      <c r="G267" s="19"/>
      <c r="H267" s="19"/>
    </row>
    <row r="268" spans="3:9" x14ac:dyDescent="0.2">
      <c r="C268" s="19"/>
      <c r="D268" s="19"/>
      <c r="G268" s="19"/>
      <c r="H268" s="19"/>
    </row>
    <row r="269" spans="3:9" x14ac:dyDescent="0.2">
      <c r="C269" s="19"/>
      <c r="D269" s="19"/>
      <c r="G269" s="19"/>
      <c r="H269" s="19"/>
    </row>
    <row r="270" spans="3:9" x14ac:dyDescent="0.2">
      <c r="C270" s="19"/>
      <c r="D270" s="19"/>
      <c r="G270" s="19"/>
      <c r="H270" s="19"/>
    </row>
    <row r="271" spans="3:9" x14ac:dyDescent="0.2">
      <c r="C271" s="19"/>
      <c r="D271" s="19"/>
      <c r="G271" s="19"/>
      <c r="H271" s="19"/>
    </row>
    <row r="272" spans="3:9" x14ac:dyDescent="0.2">
      <c r="C272" s="19"/>
      <c r="D272" s="19"/>
      <c r="G272" s="19"/>
      <c r="H272" s="19"/>
    </row>
    <row r="273" spans="3:8" x14ac:dyDescent="0.2">
      <c r="C273" s="19"/>
      <c r="D273" s="19"/>
      <c r="G273" s="19"/>
      <c r="H273" s="19"/>
    </row>
    <row r="274" spans="3:8" x14ac:dyDescent="0.2">
      <c r="C274" s="19"/>
      <c r="D274" s="19"/>
      <c r="G274" s="19"/>
      <c r="H274" s="19"/>
    </row>
    <row r="275" spans="3:8" x14ac:dyDescent="0.2">
      <c r="C275" s="19"/>
      <c r="D275" s="19"/>
      <c r="G275" s="19"/>
      <c r="H275" s="19"/>
    </row>
    <row r="276" spans="3:8" x14ac:dyDescent="0.2">
      <c r="C276" s="19"/>
      <c r="D276" s="19"/>
      <c r="G276" s="19"/>
      <c r="H276" s="19"/>
    </row>
    <row r="277" spans="3:8" x14ac:dyDescent="0.2">
      <c r="C277" s="19"/>
      <c r="D277" s="19"/>
      <c r="G277" s="19"/>
      <c r="H277" s="19"/>
    </row>
    <row r="278" spans="3:8" x14ac:dyDescent="0.2">
      <c r="C278" s="19"/>
      <c r="D278" s="19"/>
      <c r="G278" s="19"/>
      <c r="H278" s="19"/>
    </row>
    <row r="279" spans="3:8" x14ac:dyDescent="0.2">
      <c r="C279" s="19"/>
      <c r="D279" s="19"/>
      <c r="G279" s="19"/>
      <c r="H279" s="19"/>
    </row>
    <row r="280" spans="3:8" x14ac:dyDescent="0.2">
      <c r="C280" s="19"/>
      <c r="D280" s="19"/>
      <c r="G280" s="19"/>
      <c r="H280" s="19"/>
    </row>
    <row r="281" spans="3:8" x14ac:dyDescent="0.2">
      <c r="C281" s="19"/>
      <c r="D281" s="19"/>
      <c r="G281" s="19"/>
      <c r="H281" s="19"/>
    </row>
    <row r="282" spans="3:8" x14ac:dyDescent="0.2">
      <c r="C282" s="19"/>
      <c r="D282" s="19"/>
      <c r="G282" s="19"/>
      <c r="H282" s="19"/>
    </row>
    <row r="283" spans="3:8" x14ac:dyDescent="0.2">
      <c r="C283" s="19"/>
      <c r="D283" s="19"/>
      <c r="G283" s="19"/>
      <c r="H283" s="19"/>
    </row>
    <row r="284" spans="3:8" x14ac:dyDescent="0.2">
      <c r="C284" s="19"/>
      <c r="D284" s="19"/>
      <c r="G284" s="19"/>
      <c r="H284" s="19"/>
    </row>
    <row r="285" spans="3:8" x14ac:dyDescent="0.2">
      <c r="C285" s="19"/>
      <c r="D285" s="19"/>
      <c r="G285" s="19"/>
      <c r="H285" s="19"/>
    </row>
    <row r="286" spans="3:8" x14ac:dyDescent="0.2">
      <c r="C286" s="19"/>
      <c r="D286" s="19"/>
      <c r="G286" s="19"/>
      <c r="H286" s="19"/>
    </row>
    <row r="287" spans="3:8" x14ac:dyDescent="0.2">
      <c r="C287" s="19"/>
      <c r="D287" s="19"/>
      <c r="G287" s="19"/>
      <c r="H287" s="19"/>
    </row>
    <row r="288" spans="3:8" x14ac:dyDescent="0.2">
      <c r="C288" s="19"/>
      <c r="D288" s="19"/>
      <c r="G288" s="19"/>
      <c r="H288" s="19"/>
    </row>
    <row r="289" spans="2:21" x14ac:dyDescent="0.2">
      <c r="C289" s="19"/>
      <c r="D289" s="19"/>
      <c r="G289" s="19"/>
      <c r="H289" s="19"/>
    </row>
    <row r="290" spans="2:21" x14ac:dyDescent="0.2">
      <c r="C290" s="19"/>
      <c r="D290" s="19"/>
      <c r="G290" s="19"/>
      <c r="H290" s="19"/>
    </row>
    <row r="291" spans="2:21" x14ac:dyDescent="0.2">
      <c r="C291" s="19"/>
      <c r="D291" s="19"/>
      <c r="G291" s="19"/>
      <c r="H291" s="19"/>
    </row>
    <row r="294" spans="2:21" x14ac:dyDescent="0.2">
      <c r="B294" s="27" t="s">
        <v>365</v>
      </c>
      <c r="C294" s="26"/>
      <c r="D294" s="26"/>
      <c r="E294" s="26"/>
      <c r="F294" s="26"/>
      <c r="G294" s="26"/>
      <c r="H294" s="26"/>
      <c r="I294" s="26"/>
      <c r="J294" s="26"/>
      <c r="K294" s="26"/>
      <c r="L294" s="26"/>
      <c r="M294" s="26"/>
      <c r="N294" s="26"/>
      <c r="O294" s="26"/>
      <c r="P294" s="26"/>
      <c r="Q294" s="26"/>
      <c r="R294" s="26"/>
      <c r="S294" s="26"/>
      <c r="T294" s="26"/>
      <c r="U294" s="26"/>
    </row>
    <row r="296" spans="2:21" x14ac:dyDescent="0.2">
      <c r="C296" t="s">
        <v>403</v>
      </c>
    </row>
    <row r="297" spans="2:21" x14ac:dyDescent="0.2">
      <c r="C297" t="s">
        <v>404</v>
      </c>
    </row>
    <row r="299" spans="2:21" x14ac:dyDescent="0.2">
      <c r="C299" s="12" t="s">
        <v>405</v>
      </c>
      <c r="H299" s="12" t="s">
        <v>405</v>
      </c>
    </row>
    <row r="300" spans="2:21" x14ac:dyDescent="0.2">
      <c r="C300" s="12" t="s">
        <v>406</v>
      </c>
      <c r="H300" s="12" t="s">
        <v>407</v>
      </c>
    </row>
    <row r="301" spans="2:21" x14ac:dyDescent="0.2">
      <c r="C301" s="23" t="s">
        <v>382</v>
      </c>
      <c r="D301" s="69">
        <v>0</v>
      </c>
      <c r="E301" s="69">
        <v>0</v>
      </c>
      <c r="F301" s="70" t="s">
        <v>408</v>
      </c>
      <c r="H301" s="23" t="s">
        <v>382</v>
      </c>
      <c r="I301" s="69">
        <v>0</v>
      </c>
      <c r="J301" s="69">
        <v>0</v>
      </c>
      <c r="K301" s="70" t="s">
        <v>408</v>
      </c>
    </row>
    <row r="302" spans="2:21" x14ac:dyDescent="0.2">
      <c r="C302" s="23" t="s">
        <v>69</v>
      </c>
      <c r="D302" s="69">
        <v>1</v>
      </c>
      <c r="E302" s="69">
        <v>1</v>
      </c>
      <c r="F302" s="70" t="s">
        <v>408</v>
      </c>
      <c r="H302" s="23" t="s">
        <v>69</v>
      </c>
      <c r="I302" s="69">
        <v>1</v>
      </c>
      <c r="J302" s="69">
        <v>1</v>
      </c>
      <c r="K302" s="70" t="s">
        <v>408</v>
      </c>
    </row>
    <row r="303" spans="2:21" x14ac:dyDescent="0.2">
      <c r="C303" s="23" t="s">
        <v>370</v>
      </c>
      <c r="D303" s="24"/>
      <c r="E303" s="70" t="s">
        <v>409</v>
      </c>
      <c r="H303" s="23" t="s">
        <v>370</v>
      </c>
      <c r="I303" s="24"/>
      <c r="J303" s="70" t="s">
        <v>409</v>
      </c>
    </row>
    <row r="304" spans="2:21" x14ac:dyDescent="0.2">
      <c r="C304" s="23" t="s">
        <v>63</v>
      </c>
      <c r="D304" s="69">
        <v>0</v>
      </c>
      <c r="E304" s="70" t="s">
        <v>408</v>
      </c>
      <c r="H304" s="23" t="s">
        <v>63</v>
      </c>
      <c r="I304" s="69">
        <v>0</v>
      </c>
      <c r="J304" s="70" t="s">
        <v>408</v>
      </c>
    </row>
    <row r="305" spans="3:10" x14ac:dyDescent="0.2">
      <c r="C305" s="23" t="s">
        <v>70</v>
      </c>
      <c r="D305" s="69">
        <v>0</v>
      </c>
      <c r="E305" s="70" t="s">
        <v>408</v>
      </c>
      <c r="H305" s="23" t="s">
        <v>70</v>
      </c>
      <c r="I305" s="69">
        <v>0</v>
      </c>
      <c r="J305" s="70" t="s">
        <v>408</v>
      </c>
    </row>
    <row r="306" spans="3:10" x14ac:dyDescent="0.2">
      <c r="C306" s="23" t="s">
        <v>401</v>
      </c>
      <c r="D306" s="69">
        <v>0</v>
      </c>
      <c r="E306" s="70" t="s">
        <v>408</v>
      </c>
      <c r="H306" s="23" t="s">
        <v>401</v>
      </c>
      <c r="I306" s="69">
        <v>0</v>
      </c>
      <c r="J306" s="70" t="s">
        <v>408</v>
      </c>
    </row>
    <row r="307" spans="3:10" x14ac:dyDescent="0.2">
      <c r="C307" s="23" t="s">
        <v>402</v>
      </c>
      <c r="D307" s="69">
        <v>1</v>
      </c>
      <c r="E307" s="70" t="s">
        <v>408</v>
      </c>
      <c r="H307" s="23" t="s">
        <v>402</v>
      </c>
      <c r="I307" s="69">
        <v>1</v>
      </c>
      <c r="J307" s="70" t="s">
        <v>408</v>
      </c>
    </row>
    <row r="309" spans="3:10" x14ac:dyDescent="0.2">
      <c r="C309" s="67" t="str" cm="1">
        <f t="array" ref="C309:E333" xml:space="preserve"> _xlfn.LAMBDA(_xlpm.list_one,_xlpm.list_two,_xlop.convert_list_one,_xlop.list_one_by_column,_xlop.convert_list_two,_xlop.list_two_by_column,_xlop.filter_blanks,_xlop.filter_errors,_xlop.replace_blanks,_xlop.distinct_rows,_xlop.vertical_output,
  _xlfn.LET(
    _xlpm._cvrt1, IF( _xlfn.ISOMITTED(_xlpm.convert_list_one), FALSE, _xlpm.convert_list_one),
    _xlpm._byCol1, IF( _xlfn.ISOMITTED(_xlpm.list_one_by_column), TRUE, _xlpm.list_one_by_column),
    _xlpm._cvrt2, IF( _xlfn.ISOMITTED(_xlpm.convert_list_two), FALSE, _xlpm.convert_list_two),
    _xlpm._byCol2, IF( _xlfn.ISOMITTED(_xlpm.list_two_by_column), TRUE, _xlpm.list_two_by_column),
    _xlpm._ignore,
      IF( OR( _xlfn.ISOMITTED(_xlpm.filter_blanks), NOT(_xlpm.filter_blanks)), 0, 1) +
      IF( OR( _xlfn.ISOMITTED(_xlpm.filter_errors), NOT(_xlpm.filter_errors)), 0, 2),
    _xlpm._distinct, IF( _xlfn.ISOMITTED(_xlpm.distinct_rows), FALSE, _xlpm.distinct_rows),
    _xlpm._vertical, IF( _xlfn.ISOMITTED(_xlpm.vertical_output), TRUE, _xlpm.vertical_output),
    _xlpm._inps, _xlfn.VSTACK(_xlpm._cvrt1, _xlpm._byCol1, _xlpm._cvrt2, _xlpm._byCol2, _xlpm.filter_blanks, _xlpm.filter_errors, _xlpm._distinct, _xlpm._vertical),
    _xlpm._chk, _xlfn.REDUCE(0, _xlpm._inps, _xlfn.LAMBDA(_xlpm._acc,_xlpm._val, _xlpm._acc + AND( NOT(ISLOGICAL(_xlpm._val)), NOT(ISNUMBER(_xlpm._val))))),
    _xlpm._inpChk, IF(
      OR( NOT(ISREF(_xlpm.list_one)), NOT(ISREF(_xlpm.list_two))),#REF!,
      IF(
        _xlpm._chk &gt; 0,
        #VALUE!,
        ""
      )
    ),
    _xlpm._hrz1, (COLUMNS(_xlpm.list_one) &gt; ROWS(_xlpm.list_one)),
    _xlpm._hrz2, (COLUMNS(_xlpm.list_two) &gt; ROWS(_xlpm.list_two)),
    _xlpm._list1, IF(
      NOT(ISBLANK(_xlpm.replace_blanks)),
      IF( ISBLANK(_xlpm.list_one), _xlpm.replace_blanks, _xlpm.list_one),
      _xlpm.list_one
    ),
    _xlpm._list2, IF(
      NOT(ISBLANK(_xlpm.replace_blanks)),
      IF( ISBLANK(_xlpm.list_two), _xlpm.replace_blanks, _xlpm.list_two),
      _xlpm.list_two
    ),
    _xlpm._inc1, IF(_xlpm._hrz1,
      _xlfn.BYCOL(_xlpm._list1, _xlfn.LAMBDA(_xlpm._col, IF(_xlpm.filter_blanks, COUNTA(_xlpm._col) &gt; 0, 1) * IF(_xlpm.filter_errors, NOT(ISERROR(SUM(_xlpm._col))), 1))),
      _xlfn.BYROW(_xlpm._list1, _xlfn.LAMBDA(_xlpm._row, IF(_xlpm.filter_blanks, COUNTA(_xlpm._row) &gt; 0, 1) * IF(_xlpm.filter_errors, NOT(ISERROR(SUM(_xlpm._row))), 1)))
    ),
    _xlpm._inc2, IF(_xlpm._hrz2,
      _xlfn.BYCOL(_xlpm._list2, _xlfn.LAMBDA(_xlpm._col, IF(_xlpm.filter_blanks, COUNTA(_xlpm._col) &gt; 0, 1) * IF(_xlpm.filter_errors, NOT(ISERROR(SUM(_xlpm._col))), 1))),
      _xlfn.BYROW(_xlpm._list2, _xlfn.LAMBDA(_xlpm._row, IF(_xlpm.filter_blanks, COUNTA(_xlpm._row) &gt; 0, 1) * IF(_xlpm.filter_errors, NOT(ISERROR(SUM(_xlpm._row))), 1)))
    ),
    _xlpm._fltr1, IF(_xlpm._cvrt1,
      _xlfn.TOCOL(_xlpm._list1, _xlpm._ignore, _xlpm._byCol1),
      _xlfn._xlws.FILTER(_xlpm._list1, _xlpm._inc1)
    ),
    _xlpm._fltr2, IF(_xlpm._cvrt2,
      _xlfn.TOCOL(_xlpm._list2, _xlpm._ignore, _xlpm._byCol2),
      _xlfn._xlws.FILTER(_xlpm._list2, _xlpm._inc2)
    ),
    _xlpm._tbl1, IF( AND(NOT(_xlpm._cvrt1), _xlpm._hrz1), TRANSPOSE(_xlpm._fltr1), _xlpm._fltr1),
    _xlpm._tbl2, IF( AND(NOT(_xlpm._cvrt2), _xlpm._hrz2), TRANSPOSE(_xlpm._fltr2), _xlpm._fltr2),
    _xlpm._rr1, ROWS(_xlpm._tbl1),
    _xlpm._rr2, ROWS(_xlpm._tbl2),
    _xlpm._cc1, COLUMNS(_xlpm._tbl1),
    _xlpm._cc2, COLUMNS(_xlpm._tbl2),
    _xlpm._cmbTbl, _xlfn.HSTACK(
      _xlfn.MAKEARRAY(_xlpm._rr1 * _xlpm._rr2, _xlpm._cc1, _xlfn.LAMBDA(_xlpm._row,_xlpm._col, INDEX(_xlpm._tbl1, _xlfn.CEILING.MATH(_xlpm._row / _xlpm._rr2), _xlpm._col))),
      _xlfn.MAKEARRAY(_xlpm._rr1 * _xlpm._rr2, _xlpm._cc2, _xlfn.LAMBDA(_xlpm._row,_xlpm._col, INDEX(_xlpm._tbl2, MOD(_xlpm._row - 1, _xlpm._rr2) + 1, _xlpm._col)))
    ),
    _xlpm._rtnTbl, IF(_xlpm._distinct,
      _xlfn.UNIQUE(_xlpm._cmbTbl),
      _xlpm._cmbTbl
    ),
    _xlpm._rtn, IF(NOT(_xlpm._vertical),
      TRANSPOSE(_xlpm._rtnTbl),
      _xlpm._rtnTbl
    ),
    IF(_xlpm._inpChk &lt;&gt; "", _xlpm._inpChk, _xlpm._rtn)
  )
)(C11:D15, H11:H15, D301, D302, E301, E302, D304, D305, D303, D306, D307)</f>
        <v>One</v>
      </c>
      <c r="D309" s="19" t="str">
        <v>Cat.1</v>
      </c>
      <c r="E309" s="19" t="str">
        <v>AAAA</v>
      </c>
      <c r="H309" s="67" t="str" cm="1">
        <f t="array" ref="H309:J333" xml:space="preserve"> _xlfn.LAMBDA(_xlpm.list_one,_xlpm.list_two,_xlop.convert_list_one,_xlop.list_one_by_column,_xlop.convert_list_two,_xlop.list_two_by_column,_xlop.filter_blanks,_xlop.filter_errors,_xlop.replace_blanks,_xlop.distinct_rows,_xlop.vertical_output,
  _xlfn.LET(
    _xlpm._cvrt1, IF( _xlfn.ISOMITTED(_xlpm.convert_list_one), FALSE, _xlpm.convert_list_one),
    _xlpm._byCol1, IF( _xlfn.ISOMITTED(_xlpm.list_one_by_column), TRUE, _xlpm.list_one_by_column),
    _xlpm._cvrt2, IF( _xlfn.ISOMITTED(_xlpm.convert_list_two), FALSE, _xlpm.convert_list_two),
    _xlpm._byCol2, IF( _xlfn.ISOMITTED(_xlpm.list_two_by_column), TRUE, _xlpm.list_two_by_column),
    _xlpm._ignore,
      IF( OR( _xlfn.ISOMITTED(_xlpm.filter_blanks), NOT(_xlpm.filter_blanks)), 0, 1) +
      IF( OR( _xlfn.ISOMITTED(_xlpm.filter_errors), NOT(_xlpm.filter_errors)), 0, 2),
    _xlpm._distinct, IF( _xlfn.ISOMITTED(_xlpm.distinct_rows), FALSE, _xlpm.distinct_rows),
    _xlpm._vertical, IF( _xlfn.ISOMITTED(_xlpm.vertical_output), TRUE, _xlpm.vertical_output),
    _xlpm._inps, _xlfn.VSTACK(_xlpm._cvrt1, _xlpm._byCol1, _xlpm._cvrt2, _xlpm._byCol2, _xlpm.filter_blanks, _xlpm.filter_errors, _xlpm._distinct, _xlpm._vertical),
    _xlpm._chk, _xlfn.REDUCE(0, _xlpm._inps, _xlfn.LAMBDA(_xlpm._acc,_xlpm._val, _xlpm._acc + AND( NOT(ISLOGICAL(_xlpm._val)), NOT(ISNUMBER(_xlpm._val))))),
    _xlpm._inpChk, IF(
      OR( NOT(ISREF(_xlpm.list_one)), NOT(ISREF(_xlpm.list_two))),
      "#[Error: invalid input cell references]",
      IF(
        _xlpm._chk &gt; 0,
        "#[Error: invalid optional inputs]",
        ""
      )
    ),
    _xlpm._hrz1, (COLUMNS(_xlpm.list_one) &gt; ROWS(_xlpm.list_one)),
    _xlpm._hrz2, (COLUMNS(_xlpm.list_two) &gt; ROWS(_xlpm.list_two)),
    _xlpm._list1, IF(
      NOT(ISBLANK(_xlpm.replace_blanks)),
      IF( ISBLANK(_xlpm.list_one), _xlpm.replace_blanks, _xlpm.list_one),
      _xlpm.list_one
    ),
    _xlpm._list2, IF(
      NOT(ISBLANK(_xlpm.replace_blanks)),
      IF( ISBLANK(_xlpm.list_two), _xlpm.replace_blanks, _xlpm.list_two),
      _xlpm.list_two
    ),
    _xlpm._inc1, IF(_xlpm._hrz1,
      _xlfn.BYCOL(_xlpm._list1, _xlfn.LAMBDA(_xlpm._col, IF(_xlpm.filter_blanks, COUNTA(_xlpm._col) &gt; 0, 1) * IF(_xlpm.filter_errors, NOT(ISERROR(SUM(_xlpm._col))), 1))),
      _xlfn.BYROW(_xlpm._list1, _xlfn.LAMBDA(_xlpm._row, IF(_xlpm.filter_blanks, COUNTA(_xlpm._row) &gt; 0, 1) * IF(_xlpm.filter_errors, NOT(ISERROR(SUM(_xlpm._row))), 1)))
    ),
    _xlpm._inc2, IF(_xlpm._hrz2,
      _xlfn.BYCOL(_xlpm._list2, _xlfn.LAMBDA(_xlpm._col, IF(_xlpm.filter_blanks, COUNTA(_xlpm._col) &gt; 0, 1) * IF(_xlpm.filter_errors, NOT(ISERROR(SUM(_xlpm._col))), 1))),
      _xlfn.BYROW(_xlpm._list2, _xlfn.LAMBDA(_xlpm._row, IF(_xlpm.filter_blanks, COUNTA(_xlpm._row) &gt; 0, 1) * IF(_xlpm.filter_errors, NOT(ISERROR(SUM(_xlpm._row))), 1)))
    ),
    _xlpm._fltr1, IF(_xlpm._cvrt1,
      _xlfn.TOCOL(_xlpm._list1, _xlpm._ignore, _xlpm._byCol1),
      _xlfn._xlws.FILTER(_xlpm._list1, _xlpm._inc1)
    ),
    _xlpm._fltr2, IF(_xlpm._cvrt2,
      _xlfn.TOCOL(_xlpm._list2, _xlpm._ignore, _xlpm._byCol2),
      _xlfn._xlws.FILTER(_xlpm._list2, _xlpm._inc2)
    ),
    _xlpm._tbl1, IF( AND(NOT(_xlpm._cvrt1), _xlpm._hrz1), TRANSPOSE(_xlpm._fltr1), _xlpm._fltr1),
    _xlpm._tbl2, IF( AND(NOT(_xlpm._cvrt2), _xlpm._hrz2), TRANSPOSE(_xlpm._fltr2), _xlpm._fltr2),
    _xlpm._rr1, ROWS(_xlpm._tbl1),
    _xlpm._rr2, ROWS(_xlpm._tbl2),
    _xlpm._cc1, COLUMNS(_xlpm._tbl1),
    _xlpm._cc2, COLUMNS(_xlpm._tbl2),
    _xlpm._cmbTbl, _xlfn.HSTACK(
      _xlfn.MAKEARRAY(_xlpm._rr1 * _xlpm._rr2, _xlpm._cc1, _xlfn.LAMBDA(_xlpm._row,_xlpm._col, INDEX(_xlpm._tbl1, _xlfn.CEILING.MATH(_xlpm._row / _xlpm._rr2), _xlpm._col))),
      _xlfn.MAKEARRAY(_xlpm._rr1 * _xlpm._rr2, _xlpm._cc2, _xlfn.LAMBDA(_xlpm._row,_xlpm._col, INDEX(_xlpm._tbl2, MOD(_xlpm._row - 1, _xlpm._rr2) + 1, _xlpm._col)))
    ),
    _xlpm._rtnTbl, IF(_xlpm._distinct,
      _xlfn.UNIQUE(_xlpm._cmbTbl),
      _xlpm._cmbTbl
    ),
    _xlpm._rtn, IF(NOT(_xlpm._vertical),
      TRANSPOSE(_xlpm._rtnTbl),
      _xlpm._rtnTbl
    ),
    IF(_xlpm._inpChk &lt;&gt; "", _xlpm._inpChk, _xlpm._rtn)
  )
)(C11:D15, H11:H15, I301, I302, J301, J302, I304, I305, I303, I306, I307)</f>
        <v>One</v>
      </c>
      <c r="I309" s="19" t="str">
        <v>Cat.1</v>
      </c>
      <c r="J309" s="19" t="str">
        <v>AAAA</v>
      </c>
    </row>
    <row r="310" spans="3:10" x14ac:dyDescent="0.2">
      <c r="C310" s="19" t="str">
        <v>One</v>
      </c>
      <c r="D310" s="19" t="str">
        <v>Cat.1</v>
      </c>
      <c r="E310" s="19" t="str">
        <v>BBBB</v>
      </c>
      <c r="H310" s="19" t="str">
        <v>One</v>
      </c>
      <c r="I310" s="19" t="str">
        <v>Cat.1</v>
      </c>
      <c r="J310" s="19" t="str">
        <v>BBBB</v>
      </c>
    </row>
    <row r="311" spans="3:10" x14ac:dyDescent="0.2">
      <c r="C311" s="19" t="str">
        <v>One</v>
      </c>
      <c r="D311" s="19" t="str">
        <v>Cat.1</v>
      </c>
      <c r="E311" s="19" t="str">
        <v>CCCC</v>
      </c>
      <c r="H311" s="19" t="str">
        <v>One</v>
      </c>
      <c r="I311" s="19" t="str">
        <v>Cat.1</v>
      </c>
      <c r="J311" s="19" t="str">
        <v>CCCC</v>
      </c>
    </row>
    <row r="312" spans="3:10" x14ac:dyDescent="0.2">
      <c r="C312" s="19" t="str">
        <v>One</v>
      </c>
      <c r="D312" s="19" t="str">
        <v>Cat.1</v>
      </c>
      <c r="E312" s="19" t="str">
        <v>AAAA</v>
      </c>
      <c r="H312" s="19" t="str">
        <v>One</v>
      </c>
      <c r="I312" s="19" t="str">
        <v>Cat.1</v>
      </c>
      <c r="J312" s="19" t="str">
        <v>AAAA</v>
      </c>
    </row>
    <row r="313" spans="3:10" x14ac:dyDescent="0.2">
      <c r="C313" s="19" t="str">
        <v>One</v>
      </c>
      <c r="D313" s="19" t="str">
        <v>Cat.1</v>
      </c>
      <c r="E313" s="19" t="str">
        <v>BBBB</v>
      </c>
      <c r="H313" s="19" t="str">
        <v>One</v>
      </c>
      <c r="I313" s="19" t="str">
        <v>Cat.1</v>
      </c>
      <c r="J313" s="19" t="str">
        <v>BBBB</v>
      </c>
    </row>
    <row r="314" spans="3:10" x14ac:dyDescent="0.2">
      <c r="C314" s="19" t="str">
        <v>Two</v>
      </c>
      <c r="D314" s="19" t="str">
        <v>Cat.2</v>
      </c>
      <c r="E314" s="19" t="str">
        <v>AAAA</v>
      </c>
      <c r="H314" s="19" t="str">
        <v>Two</v>
      </c>
      <c r="I314" s="19" t="str">
        <v>Cat.2</v>
      </c>
      <c r="J314" s="19" t="str">
        <v>AAAA</v>
      </c>
    </row>
    <row r="315" spans="3:10" x14ac:dyDescent="0.2">
      <c r="C315" s="19" t="str">
        <v>Two</v>
      </c>
      <c r="D315" s="19" t="str">
        <v>Cat.2</v>
      </c>
      <c r="E315" s="19" t="str">
        <v>BBBB</v>
      </c>
      <c r="H315" s="19" t="str">
        <v>Two</v>
      </c>
      <c r="I315" s="19" t="str">
        <v>Cat.2</v>
      </c>
      <c r="J315" s="19" t="str">
        <v>BBBB</v>
      </c>
    </row>
    <row r="316" spans="3:10" x14ac:dyDescent="0.2">
      <c r="C316" s="19" t="str">
        <v>Two</v>
      </c>
      <c r="D316" s="19" t="str">
        <v>Cat.2</v>
      </c>
      <c r="E316" s="19" t="str">
        <v>CCCC</v>
      </c>
      <c r="H316" s="19" t="str">
        <v>Two</v>
      </c>
      <c r="I316" s="19" t="str">
        <v>Cat.2</v>
      </c>
      <c r="J316" s="19" t="str">
        <v>CCCC</v>
      </c>
    </row>
    <row r="317" spans="3:10" x14ac:dyDescent="0.2">
      <c r="C317" s="19" t="str">
        <v>Two</v>
      </c>
      <c r="D317" s="19" t="str">
        <v>Cat.2</v>
      </c>
      <c r="E317" s="19" t="str">
        <v>AAAA</v>
      </c>
      <c r="H317" s="19" t="str">
        <v>Two</v>
      </c>
      <c r="I317" s="19" t="str">
        <v>Cat.2</v>
      </c>
      <c r="J317" s="19" t="str">
        <v>AAAA</v>
      </c>
    </row>
    <row r="318" spans="3:10" x14ac:dyDescent="0.2">
      <c r="C318" s="19" t="str">
        <v>Two</v>
      </c>
      <c r="D318" s="19" t="str">
        <v>Cat.2</v>
      </c>
      <c r="E318" s="19" t="str">
        <v>BBBB</v>
      </c>
      <c r="H318" s="19" t="str">
        <v>Two</v>
      </c>
      <c r="I318" s="19" t="str">
        <v>Cat.2</v>
      </c>
      <c r="J318" s="19" t="str">
        <v>BBBB</v>
      </c>
    </row>
    <row r="319" spans="3:10" x14ac:dyDescent="0.2">
      <c r="C319" s="19" t="str">
        <v>Three</v>
      </c>
      <c r="D319" s="19" t="str">
        <v>Cat.3</v>
      </c>
      <c r="E319" s="19" t="str">
        <v>AAAA</v>
      </c>
      <c r="H319" s="19" t="str">
        <v>Three</v>
      </c>
      <c r="I319" s="19" t="str">
        <v>Cat.3</v>
      </c>
      <c r="J319" s="19" t="str">
        <v>AAAA</v>
      </c>
    </row>
    <row r="320" spans="3:10" x14ac:dyDescent="0.2">
      <c r="C320" s="19" t="str">
        <v>Three</v>
      </c>
      <c r="D320" s="19" t="str">
        <v>Cat.3</v>
      </c>
      <c r="E320" s="19" t="str">
        <v>BBBB</v>
      </c>
      <c r="H320" s="19" t="str">
        <v>Three</v>
      </c>
      <c r="I320" s="19" t="str">
        <v>Cat.3</v>
      </c>
      <c r="J320" s="19" t="str">
        <v>BBBB</v>
      </c>
    </row>
    <row r="321" spans="3:10" x14ac:dyDescent="0.2">
      <c r="C321" s="19" t="str">
        <v>Three</v>
      </c>
      <c r="D321" s="19" t="str">
        <v>Cat.3</v>
      </c>
      <c r="E321" s="19" t="str">
        <v>CCCC</v>
      </c>
      <c r="H321" s="19" t="str">
        <v>Three</v>
      </c>
      <c r="I321" s="19" t="str">
        <v>Cat.3</v>
      </c>
      <c r="J321" s="19" t="str">
        <v>CCCC</v>
      </c>
    </row>
    <row r="322" spans="3:10" x14ac:dyDescent="0.2">
      <c r="C322" s="19" t="str">
        <v>Three</v>
      </c>
      <c r="D322" s="19" t="str">
        <v>Cat.3</v>
      </c>
      <c r="E322" s="19" t="str">
        <v>AAAA</v>
      </c>
      <c r="H322" s="19" t="str">
        <v>Three</v>
      </c>
      <c r="I322" s="19" t="str">
        <v>Cat.3</v>
      </c>
      <c r="J322" s="19" t="str">
        <v>AAAA</v>
      </c>
    </row>
    <row r="323" spans="3:10" x14ac:dyDescent="0.2">
      <c r="C323" s="19" t="str">
        <v>Three</v>
      </c>
      <c r="D323" s="19" t="str">
        <v>Cat.3</v>
      </c>
      <c r="E323" s="19" t="str">
        <v>BBBB</v>
      </c>
      <c r="H323" s="19" t="str">
        <v>Three</v>
      </c>
      <c r="I323" s="19" t="str">
        <v>Cat.3</v>
      </c>
      <c r="J323" s="19" t="str">
        <v>BBBB</v>
      </c>
    </row>
    <row r="324" spans="3:10" x14ac:dyDescent="0.2">
      <c r="C324" s="19">
        <v>0</v>
      </c>
      <c r="D324" s="19">
        <v>0</v>
      </c>
      <c r="E324" s="19" t="str">
        <v>AAAA</v>
      </c>
      <c r="H324" s="19">
        <v>0</v>
      </c>
      <c r="I324" s="19">
        <v>0</v>
      </c>
      <c r="J324" s="19" t="str">
        <v>AAAA</v>
      </c>
    </row>
    <row r="325" spans="3:10" x14ac:dyDescent="0.2">
      <c r="C325" s="19">
        <v>0</v>
      </c>
      <c r="D325" s="19">
        <v>0</v>
      </c>
      <c r="E325" s="19" t="str">
        <v>BBBB</v>
      </c>
      <c r="H325" s="19">
        <v>0</v>
      </c>
      <c r="I325" s="19">
        <v>0</v>
      </c>
      <c r="J325" s="19" t="str">
        <v>BBBB</v>
      </c>
    </row>
    <row r="326" spans="3:10" x14ac:dyDescent="0.2">
      <c r="C326" s="19">
        <v>0</v>
      </c>
      <c r="D326" s="19">
        <v>0</v>
      </c>
      <c r="E326" s="19" t="str">
        <v>CCCC</v>
      </c>
      <c r="H326" s="19">
        <v>0</v>
      </c>
      <c r="I326" s="19">
        <v>0</v>
      </c>
      <c r="J326" s="19" t="str">
        <v>CCCC</v>
      </c>
    </row>
    <row r="327" spans="3:10" x14ac:dyDescent="0.2">
      <c r="C327" s="19">
        <v>0</v>
      </c>
      <c r="D327" s="19">
        <v>0</v>
      </c>
      <c r="E327" s="19" t="str">
        <v>AAAA</v>
      </c>
      <c r="H327" s="19">
        <v>0</v>
      </c>
      <c r="I327" s="19">
        <v>0</v>
      </c>
      <c r="J327" s="19" t="str">
        <v>AAAA</v>
      </c>
    </row>
    <row r="328" spans="3:10" x14ac:dyDescent="0.2">
      <c r="C328" s="19">
        <v>0</v>
      </c>
      <c r="D328" s="19">
        <v>0</v>
      </c>
      <c r="E328" s="19" t="str">
        <v>BBBB</v>
      </c>
      <c r="H328" s="19">
        <v>0</v>
      </c>
      <c r="I328" s="19">
        <v>0</v>
      </c>
      <c r="J328" s="19" t="str">
        <v>BBBB</v>
      </c>
    </row>
    <row r="329" spans="3:10" x14ac:dyDescent="0.2">
      <c r="C329" s="19" t="e">
        <v>#N/A</v>
      </c>
      <c r="D329" s="19">
        <v>0</v>
      </c>
      <c r="E329" s="19" t="str">
        <v>AAAA</v>
      </c>
      <c r="H329" s="19" t="e">
        <v>#N/A</v>
      </c>
      <c r="I329" s="19">
        <v>0</v>
      </c>
      <c r="J329" s="19" t="str">
        <v>AAAA</v>
      </c>
    </row>
    <row r="330" spans="3:10" x14ac:dyDescent="0.2">
      <c r="C330" s="19" t="e">
        <v>#N/A</v>
      </c>
      <c r="D330" s="19">
        <v>0</v>
      </c>
      <c r="E330" s="19" t="str">
        <v>BBBB</v>
      </c>
      <c r="H330" s="19" t="e">
        <v>#N/A</v>
      </c>
      <c r="I330" s="19">
        <v>0</v>
      </c>
      <c r="J330" s="19" t="str">
        <v>BBBB</v>
      </c>
    </row>
    <row r="331" spans="3:10" x14ac:dyDescent="0.2">
      <c r="C331" s="19" t="e">
        <v>#N/A</v>
      </c>
      <c r="D331" s="19">
        <v>0</v>
      </c>
      <c r="E331" s="19" t="str">
        <v>CCCC</v>
      </c>
      <c r="H331" s="19" t="e">
        <v>#N/A</v>
      </c>
      <c r="I331" s="19">
        <v>0</v>
      </c>
      <c r="J331" s="19" t="str">
        <v>CCCC</v>
      </c>
    </row>
    <row r="332" spans="3:10" x14ac:dyDescent="0.2">
      <c r="C332" s="19" t="e">
        <v>#N/A</v>
      </c>
      <c r="D332" s="19">
        <v>0</v>
      </c>
      <c r="E332" s="19" t="str">
        <v>AAAA</v>
      </c>
      <c r="H332" s="19" t="e">
        <v>#N/A</v>
      </c>
      <c r="I332" s="19">
        <v>0</v>
      </c>
      <c r="J332" s="19" t="str">
        <v>AAAA</v>
      </c>
    </row>
    <row r="333" spans="3:10" x14ac:dyDescent="0.2">
      <c r="C333" s="19" t="e">
        <v>#N/A</v>
      </c>
      <c r="D333" s="19">
        <v>0</v>
      </c>
      <c r="E333" s="19" t="str">
        <v>BBBB</v>
      </c>
      <c r="H333" s="19" t="e">
        <v>#N/A</v>
      </c>
      <c r="I333" s="19">
        <v>0</v>
      </c>
      <c r="J333" s="19" t="str">
        <v>BBBB</v>
      </c>
    </row>
    <row r="334" spans="3:10" x14ac:dyDescent="0.2">
      <c r="C334" s="19"/>
      <c r="D334" s="19"/>
      <c r="H334" s="19"/>
      <c r="I334" s="19"/>
    </row>
    <row r="335" spans="3:10" x14ac:dyDescent="0.2">
      <c r="C335" s="19"/>
      <c r="D335" s="19"/>
      <c r="H335" s="19"/>
      <c r="I335" s="19"/>
    </row>
    <row r="336" spans="3:10" x14ac:dyDescent="0.2">
      <c r="C336" s="19"/>
      <c r="D336" s="19"/>
      <c r="H336" s="19"/>
      <c r="I336" s="19"/>
    </row>
    <row r="337" spans="3:9" x14ac:dyDescent="0.2">
      <c r="C337" s="19"/>
      <c r="D337" s="19"/>
      <c r="H337" s="19"/>
      <c r="I337" s="19"/>
    </row>
    <row r="338" spans="3:9" x14ac:dyDescent="0.2">
      <c r="C338" s="19"/>
      <c r="D338" s="19"/>
      <c r="H338" s="19"/>
      <c r="I338" s="19"/>
    </row>
    <row r="339" spans="3:9" x14ac:dyDescent="0.2">
      <c r="C339" s="19"/>
      <c r="D339" s="19"/>
      <c r="H339" s="19"/>
      <c r="I339" s="19"/>
    </row>
    <row r="340" spans="3:9" x14ac:dyDescent="0.2">
      <c r="C340" s="19"/>
      <c r="D340" s="19"/>
      <c r="H340" s="19"/>
      <c r="I340" s="19"/>
    </row>
    <row r="341" spans="3:9" x14ac:dyDescent="0.2">
      <c r="C341" s="19"/>
      <c r="D341" s="19"/>
      <c r="H341" s="19"/>
      <c r="I341" s="19"/>
    </row>
    <row r="342" spans="3:9" x14ac:dyDescent="0.2">
      <c r="C342" s="19"/>
      <c r="D342" s="19"/>
      <c r="H342" s="19"/>
      <c r="I342" s="19"/>
    </row>
    <row r="343" spans="3:9" x14ac:dyDescent="0.2">
      <c r="C343" s="19"/>
      <c r="D343" s="19"/>
      <c r="H343" s="19"/>
      <c r="I343" s="19"/>
    </row>
    <row r="344" spans="3:9" x14ac:dyDescent="0.2">
      <c r="C344" s="19"/>
      <c r="D344" s="19"/>
      <c r="H344" s="19"/>
      <c r="I344" s="19"/>
    </row>
    <row r="345" spans="3:9" x14ac:dyDescent="0.2">
      <c r="C345" s="19"/>
      <c r="D345" s="19"/>
      <c r="H345" s="19"/>
      <c r="I345" s="19"/>
    </row>
    <row r="346" spans="3:9" x14ac:dyDescent="0.2">
      <c r="C346" s="19"/>
      <c r="D346" s="19"/>
      <c r="H346" s="19"/>
      <c r="I346" s="19"/>
    </row>
    <row r="347" spans="3:9" x14ac:dyDescent="0.2">
      <c r="C347" s="19"/>
      <c r="D347" s="19"/>
      <c r="H347" s="19"/>
      <c r="I347" s="19"/>
    </row>
    <row r="348" spans="3:9" x14ac:dyDescent="0.2">
      <c r="C348" s="19"/>
      <c r="D348" s="19"/>
      <c r="H348" s="19"/>
      <c r="I348" s="19"/>
    </row>
    <row r="349" spans="3:9" x14ac:dyDescent="0.2">
      <c r="C349" s="19"/>
      <c r="D349" s="19"/>
      <c r="H349" s="19"/>
      <c r="I349" s="19"/>
    </row>
    <row r="350" spans="3:9" x14ac:dyDescent="0.2">
      <c r="C350" s="19"/>
      <c r="D350" s="19"/>
      <c r="H350" s="19"/>
      <c r="I350" s="19"/>
    </row>
    <row r="351" spans="3:9" x14ac:dyDescent="0.2">
      <c r="C351" s="19"/>
      <c r="D351" s="19"/>
      <c r="H351" s="19"/>
      <c r="I351" s="19"/>
    </row>
    <row r="352" spans="3:9" x14ac:dyDescent="0.2">
      <c r="C352" s="19"/>
      <c r="D352" s="19"/>
      <c r="H352" s="19"/>
      <c r="I352" s="19"/>
    </row>
    <row r="353" spans="2:21" x14ac:dyDescent="0.2">
      <c r="C353" s="19"/>
      <c r="D353" s="19"/>
      <c r="H353" s="19"/>
      <c r="I353" s="19"/>
    </row>
    <row r="354" spans="2:21" x14ac:dyDescent="0.2">
      <c r="C354" s="19"/>
      <c r="D354" s="19"/>
      <c r="H354" s="19"/>
      <c r="I354" s="19"/>
    </row>
    <row r="355" spans="2:21" x14ac:dyDescent="0.2">
      <c r="C355" s="19"/>
      <c r="D355" s="19"/>
      <c r="H355" s="19"/>
      <c r="I355" s="19"/>
    </row>
    <row r="356" spans="2:21" x14ac:dyDescent="0.2">
      <c r="C356" s="19"/>
      <c r="D356" s="19"/>
      <c r="H356" s="19"/>
      <c r="I356" s="19"/>
    </row>
    <row r="357" spans="2:21" x14ac:dyDescent="0.2">
      <c r="C357" s="19"/>
      <c r="D357" s="19"/>
      <c r="H357" s="19"/>
      <c r="I357" s="19"/>
    </row>
    <row r="358" spans="2:21" x14ac:dyDescent="0.2">
      <c r="C358" s="19"/>
      <c r="D358" s="19"/>
      <c r="H358" s="19"/>
      <c r="I358" s="19"/>
    </row>
    <row r="361" spans="2:21" s="7" customFormat="1" ht="16.5" thickBot="1" x14ac:dyDescent="0.3">
      <c r="B361" s="8">
        <f xml:space="preserve"> MAX(B$1:B47) + 1</f>
        <v>2</v>
      </c>
      <c r="C361" s="7" t="s">
        <v>410</v>
      </c>
    </row>
    <row r="363" spans="2:21" x14ac:dyDescent="0.2">
      <c r="B363" s="27" t="s">
        <v>411</v>
      </c>
      <c r="C363" s="26"/>
      <c r="D363" s="26"/>
      <c r="E363" s="26"/>
      <c r="F363" s="26"/>
      <c r="G363" s="26"/>
      <c r="H363" s="26"/>
      <c r="I363" s="26"/>
      <c r="J363" s="26"/>
      <c r="K363" s="26"/>
      <c r="L363" s="26"/>
      <c r="M363" s="26"/>
      <c r="N363" s="26"/>
      <c r="O363" s="26"/>
      <c r="P363" s="26"/>
      <c r="Q363" s="26"/>
      <c r="R363" s="26"/>
      <c r="S363" s="26"/>
      <c r="T363" s="26"/>
      <c r="U363" s="26"/>
    </row>
    <row r="365" spans="2:21" x14ac:dyDescent="0.2">
      <c r="C365" s="28" t="s">
        <v>107</v>
      </c>
    </row>
    <row r="366" spans="2:21" x14ac:dyDescent="0.2">
      <c r="C366" s="71" t="s">
        <v>126</v>
      </c>
    </row>
    <row r="367" spans="2:21" x14ac:dyDescent="0.2">
      <c r="C367" s="30" t="s">
        <v>412</v>
      </c>
    </row>
    <row r="368" spans="2:21" x14ac:dyDescent="0.2">
      <c r="C368" s="30" t="s">
        <v>413</v>
      </c>
    </row>
    <row r="369" spans="3:3" x14ac:dyDescent="0.2">
      <c r="C369" s="71" t="s">
        <v>127</v>
      </c>
    </row>
    <row r="370" spans="3:3" x14ac:dyDescent="0.2">
      <c r="C370" s="30" t="s">
        <v>80</v>
      </c>
    </row>
    <row r="371" spans="3:3" x14ac:dyDescent="0.2">
      <c r="C371" s="72" t="s">
        <v>414</v>
      </c>
    </row>
    <row r="372" spans="3:3" x14ac:dyDescent="0.2">
      <c r="C372" s="31" t="s">
        <v>415</v>
      </c>
    </row>
    <row r="373" spans="3:3" x14ac:dyDescent="0.2">
      <c r="C373" s="32" t="s">
        <v>416</v>
      </c>
    </row>
    <row r="374" spans="3:3" x14ac:dyDescent="0.2">
      <c r="C374" s="32" t="s">
        <v>417</v>
      </c>
    </row>
    <row r="375" spans="3:3" x14ac:dyDescent="0.2">
      <c r="C375" s="72" t="s">
        <v>418</v>
      </c>
    </row>
    <row r="376" spans="3:3" x14ac:dyDescent="0.2">
      <c r="C376" s="72" t="s">
        <v>419</v>
      </c>
    </row>
    <row r="377" spans="3:3" x14ac:dyDescent="0.2">
      <c r="C377" s="31" t="s">
        <v>420</v>
      </c>
    </row>
    <row r="378" spans="3:3" x14ac:dyDescent="0.2">
      <c r="C378" s="32" t="s">
        <v>421</v>
      </c>
    </row>
    <row r="379" spans="3:3" x14ac:dyDescent="0.2">
      <c r="C379" s="32" t="s">
        <v>422</v>
      </c>
    </row>
    <row r="380" spans="3:3" x14ac:dyDescent="0.2">
      <c r="C380" s="32" t="s">
        <v>423</v>
      </c>
    </row>
    <row r="381" spans="3:3" x14ac:dyDescent="0.2">
      <c r="C381" s="42" t="s">
        <v>424</v>
      </c>
    </row>
    <row r="382" spans="3:3" x14ac:dyDescent="0.2">
      <c r="C382" s="42" t="s">
        <v>425</v>
      </c>
    </row>
    <row r="383" spans="3:3" x14ac:dyDescent="0.2">
      <c r="C383" s="42" t="s">
        <v>426</v>
      </c>
    </row>
    <row r="384" spans="3:3" x14ac:dyDescent="0.2">
      <c r="C384" s="32" t="s">
        <v>106</v>
      </c>
    </row>
    <row r="385" spans="3:3" x14ac:dyDescent="0.2">
      <c r="C385" s="31" t="s">
        <v>88</v>
      </c>
    </row>
    <row r="386" spans="3:3" x14ac:dyDescent="0.2">
      <c r="C386" s="72" t="s">
        <v>427</v>
      </c>
    </row>
    <row r="387" spans="3:3" x14ac:dyDescent="0.2">
      <c r="C387" s="72" t="s">
        <v>428</v>
      </c>
    </row>
    <row r="388" spans="3:3" x14ac:dyDescent="0.2">
      <c r="C388" s="31" t="s">
        <v>429</v>
      </c>
    </row>
    <row r="389" spans="3:3" x14ac:dyDescent="0.2">
      <c r="C389" s="32" t="s">
        <v>430</v>
      </c>
    </row>
    <row r="390" spans="3:3" x14ac:dyDescent="0.2">
      <c r="C390" s="32" t="s">
        <v>431</v>
      </c>
    </row>
    <row r="391" spans="3:3" x14ac:dyDescent="0.2">
      <c r="C391" s="42" t="s">
        <v>432</v>
      </c>
    </row>
    <row r="392" spans="3:3" x14ac:dyDescent="0.2">
      <c r="C392" s="42" t="s">
        <v>433</v>
      </c>
    </row>
    <row r="393" spans="3:3" x14ac:dyDescent="0.2">
      <c r="C393" s="32" t="s">
        <v>88</v>
      </c>
    </row>
    <row r="394" spans="3:3" x14ac:dyDescent="0.2">
      <c r="C394" s="32" t="s">
        <v>434</v>
      </c>
    </row>
    <row r="395" spans="3:3" x14ac:dyDescent="0.2">
      <c r="C395" s="31" t="s">
        <v>88</v>
      </c>
    </row>
    <row r="396" spans="3:3" x14ac:dyDescent="0.2">
      <c r="C396" s="31" t="s">
        <v>435</v>
      </c>
    </row>
    <row r="397" spans="3:3" x14ac:dyDescent="0.2">
      <c r="C397" s="32" t="s">
        <v>436</v>
      </c>
    </row>
    <row r="398" spans="3:3" x14ac:dyDescent="0.2">
      <c r="C398" s="32" t="s">
        <v>437</v>
      </c>
    </row>
    <row r="399" spans="3:3" x14ac:dyDescent="0.2">
      <c r="C399" s="42" t="s">
        <v>438</v>
      </c>
    </row>
    <row r="400" spans="3:3" x14ac:dyDescent="0.2">
      <c r="C400" s="42" t="s">
        <v>439</v>
      </c>
    </row>
    <row r="401" spans="3:3" x14ac:dyDescent="0.2">
      <c r="C401" s="32" t="s">
        <v>88</v>
      </c>
    </row>
    <row r="402" spans="3:3" x14ac:dyDescent="0.2">
      <c r="C402" s="32" t="s">
        <v>440</v>
      </c>
    </row>
    <row r="403" spans="3:3" x14ac:dyDescent="0.2">
      <c r="C403" s="31" t="s">
        <v>88</v>
      </c>
    </row>
    <row r="404" spans="3:3" x14ac:dyDescent="0.2">
      <c r="C404" s="72" t="s">
        <v>441</v>
      </c>
    </row>
    <row r="405" spans="3:3" x14ac:dyDescent="0.2">
      <c r="C405" s="31" t="s">
        <v>442</v>
      </c>
    </row>
    <row r="406" spans="3:3" x14ac:dyDescent="0.2">
      <c r="C406" s="32" t="s">
        <v>443</v>
      </c>
    </row>
    <row r="407" spans="3:3" x14ac:dyDescent="0.2">
      <c r="C407" s="32" t="s">
        <v>444</v>
      </c>
    </row>
    <row r="408" spans="3:3" x14ac:dyDescent="0.2">
      <c r="C408" s="32" t="s">
        <v>445</v>
      </c>
    </row>
    <row r="409" spans="3:3" x14ac:dyDescent="0.2">
      <c r="C409" s="31" t="s">
        <v>88</v>
      </c>
    </row>
    <row r="410" spans="3:3" x14ac:dyDescent="0.2">
      <c r="C410" s="31" t="s">
        <v>446</v>
      </c>
    </row>
    <row r="411" spans="3:3" x14ac:dyDescent="0.2">
      <c r="C411" s="32" t="s">
        <v>443</v>
      </c>
    </row>
    <row r="412" spans="3:3" x14ac:dyDescent="0.2">
      <c r="C412" s="32" t="s">
        <v>447</v>
      </c>
    </row>
    <row r="413" spans="3:3" x14ac:dyDescent="0.2">
      <c r="C413" s="32" t="s">
        <v>448</v>
      </c>
    </row>
    <row r="414" spans="3:3" x14ac:dyDescent="0.2">
      <c r="C414" s="31" t="s">
        <v>88</v>
      </c>
    </row>
    <row r="415" spans="3:3" x14ac:dyDescent="0.2">
      <c r="C415" s="72" t="s">
        <v>449</v>
      </c>
    </row>
    <row r="416" spans="3:3" x14ac:dyDescent="0.2">
      <c r="C416" s="72" t="s">
        <v>450</v>
      </c>
    </row>
    <row r="417" spans="3:3" x14ac:dyDescent="0.2">
      <c r="C417" s="31" t="s">
        <v>451</v>
      </c>
    </row>
    <row r="418" spans="3:3" x14ac:dyDescent="0.2">
      <c r="C418" s="31" t="s">
        <v>452</v>
      </c>
    </row>
    <row r="419" spans="3:3" x14ac:dyDescent="0.2">
      <c r="C419" s="72" t="s">
        <v>453</v>
      </c>
    </row>
    <row r="420" spans="3:3" x14ac:dyDescent="0.2">
      <c r="C420" s="31" t="s">
        <v>454</v>
      </c>
    </row>
    <row r="421" spans="3:3" x14ac:dyDescent="0.2">
      <c r="C421" s="31" t="s">
        <v>455</v>
      </c>
    </row>
    <row r="422" spans="3:3" x14ac:dyDescent="0.2">
      <c r="C422" s="72" t="s">
        <v>456</v>
      </c>
    </row>
    <row r="423" spans="3:3" x14ac:dyDescent="0.2">
      <c r="C423" s="31" t="s">
        <v>457</v>
      </c>
    </row>
    <row r="424" spans="3:3" x14ac:dyDescent="0.2">
      <c r="C424" s="31" t="s">
        <v>458</v>
      </c>
    </row>
    <row r="425" spans="3:3" x14ac:dyDescent="0.2">
      <c r="C425" s="72" t="s">
        <v>459</v>
      </c>
    </row>
    <row r="426" spans="3:3" x14ac:dyDescent="0.2">
      <c r="C426" s="31" t="s">
        <v>460</v>
      </c>
    </row>
    <row r="427" spans="3:3" x14ac:dyDescent="0.2">
      <c r="C427" s="32" t="s">
        <v>461</v>
      </c>
    </row>
    <row r="428" spans="3:3" x14ac:dyDescent="0.2">
      <c r="C428" s="32" t="s">
        <v>462</v>
      </c>
    </row>
    <row r="429" spans="3:3" x14ac:dyDescent="0.2">
      <c r="C429" s="31" t="s">
        <v>88</v>
      </c>
    </row>
    <row r="430" spans="3:3" x14ac:dyDescent="0.2">
      <c r="C430" s="72" t="s">
        <v>463</v>
      </c>
    </row>
    <row r="431" spans="3:3" x14ac:dyDescent="0.2">
      <c r="C431" s="31" t="s">
        <v>464</v>
      </c>
    </row>
    <row r="432" spans="3:3" x14ac:dyDescent="0.2">
      <c r="C432" s="30" t="s">
        <v>106</v>
      </c>
    </row>
    <row r="433" spans="2:21" x14ac:dyDescent="0.2">
      <c r="C433" s="28" t="s">
        <v>106</v>
      </c>
    </row>
    <row r="435" spans="2:21" x14ac:dyDescent="0.2">
      <c r="C435" s="12" t="s">
        <v>115</v>
      </c>
    </row>
    <row r="436" spans="2:21" x14ac:dyDescent="0.2">
      <c r="C436" s="33" t="s">
        <v>465</v>
      </c>
    </row>
    <row r="439" spans="2:21" x14ac:dyDescent="0.2">
      <c r="B439" s="27" t="s">
        <v>466</v>
      </c>
      <c r="C439" s="26"/>
      <c r="D439" s="26"/>
      <c r="E439" s="26"/>
      <c r="F439" s="26"/>
      <c r="G439" s="26"/>
      <c r="H439" s="26"/>
      <c r="I439" s="26"/>
      <c r="J439" s="26"/>
      <c r="K439" s="26"/>
      <c r="L439" s="26"/>
      <c r="M439" s="26"/>
      <c r="N439" s="26"/>
      <c r="O439" s="26"/>
      <c r="P439" s="26"/>
      <c r="Q439" s="26"/>
      <c r="R439" s="26"/>
      <c r="S439" s="26"/>
      <c r="T439" s="26"/>
      <c r="U439" s="26"/>
    </row>
    <row r="441" spans="2:21" x14ac:dyDescent="0.2">
      <c r="C441" s="28" t="s">
        <v>107</v>
      </c>
    </row>
    <row r="442" spans="2:21" x14ac:dyDescent="0.2">
      <c r="C442" s="71" t="s">
        <v>126</v>
      </c>
    </row>
    <row r="443" spans="2:21" x14ac:dyDescent="0.2">
      <c r="C443" s="30" t="s">
        <v>412</v>
      </c>
    </row>
    <row r="444" spans="2:21" x14ac:dyDescent="0.2">
      <c r="C444" s="30" t="s">
        <v>467</v>
      </c>
    </row>
    <row r="445" spans="2:21" x14ac:dyDescent="0.2">
      <c r="C445" s="71" t="s">
        <v>127</v>
      </c>
    </row>
    <row r="446" spans="2:21" x14ac:dyDescent="0.2">
      <c r="C446" s="30" t="s">
        <v>80</v>
      </c>
    </row>
    <row r="447" spans="2:21" x14ac:dyDescent="0.2">
      <c r="C447" s="72" t="s">
        <v>414</v>
      </c>
    </row>
    <row r="448" spans="2:21" x14ac:dyDescent="0.2">
      <c r="C448" s="31" t="s">
        <v>468</v>
      </c>
    </row>
    <row r="449" spans="3:3" x14ac:dyDescent="0.2">
      <c r="C449" s="31" t="s">
        <v>469</v>
      </c>
    </row>
    <row r="450" spans="3:3" x14ac:dyDescent="0.2">
      <c r="C450" s="31" t="s">
        <v>470</v>
      </c>
    </row>
    <row r="451" spans="3:3" x14ac:dyDescent="0.2">
      <c r="C451" s="31" t="s">
        <v>471</v>
      </c>
    </row>
    <row r="452" spans="3:3" x14ac:dyDescent="0.2">
      <c r="C452" s="31" t="s">
        <v>415</v>
      </c>
    </row>
    <row r="453" spans="3:3" x14ac:dyDescent="0.2">
      <c r="C453" s="32" t="s">
        <v>416</v>
      </c>
    </row>
    <row r="454" spans="3:3" x14ac:dyDescent="0.2">
      <c r="C454" s="32" t="s">
        <v>417</v>
      </c>
    </row>
    <row r="455" spans="3:3" x14ac:dyDescent="0.2">
      <c r="C455" s="31" t="s">
        <v>472</v>
      </c>
    </row>
    <row r="456" spans="3:3" x14ac:dyDescent="0.2">
      <c r="C456" s="31" t="s">
        <v>473</v>
      </c>
    </row>
    <row r="457" spans="3:3" x14ac:dyDescent="0.2">
      <c r="C457" s="72" t="s">
        <v>474</v>
      </c>
    </row>
    <row r="458" spans="3:3" x14ac:dyDescent="0.2">
      <c r="C458" s="72" t="s">
        <v>475</v>
      </c>
    </row>
    <row r="459" spans="3:3" x14ac:dyDescent="0.2">
      <c r="C459" s="31" t="s">
        <v>476</v>
      </c>
    </row>
    <row r="460" spans="3:3" x14ac:dyDescent="0.2">
      <c r="C460" s="31" t="s">
        <v>477</v>
      </c>
    </row>
    <row r="461" spans="3:3" x14ac:dyDescent="0.2">
      <c r="C461" s="72" t="s">
        <v>478</v>
      </c>
    </row>
    <row r="462" spans="3:3" x14ac:dyDescent="0.2">
      <c r="C462" s="72" t="s">
        <v>479</v>
      </c>
    </row>
    <row r="463" spans="3:3" x14ac:dyDescent="0.2">
      <c r="C463" s="31" t="s">
        <v>420</v>
      </c>
    </row>
    <row r="464" spans="3:3" x14ac:dyDescent="0.2">
      <c r="C464" s="32" t="s">
        <v>421</v>
      </c>
    </row>
    <row r="465" spans="3:3" x14ac:dyDescent="0.2">
      <c r="C465" s="32" t="s">
        <v>422</v>
      </c>
    </row>
    <row r="466" spans="3:3" x14ac:dyDescent="0.2">
      <c r="C466" s="32" t="s">
        <v>423</v>
      </c>
    </row>
    <row r="467" spans="3:3" x14ac:dyDescent="0.2">
      <c r="C467" s="42" t="s">
        <v>480</v>
      </c>
    </row>
    <row r="468" spans="3:3" x14ac:dyDescent="0.2">
      <c r="C468" s="42" t="s">
        <v>425</v>
      </c>
    </row>
    <row r="469" spans="3:3" x14ac:dyDescent="0.2">
      <c r="C469" s="42" t="s">
        <v>426</v>
      </c>
    </row>
    <row r="470" spans="3:3" x14ac:dyDescent="0.2">
      <c r="C470" s="32" t="s">
        <v>106</v>
      </c>
    </row>
    <row r="471" spans="3:3" x14ac:dyDescent="0.2">
      <c r="C471" s="31" t="s">
        <v>88</v>
      </c>
    </row>
    <row r="472" spans="3:3" x14ac:dyDescent="0.2">
      <c r="C472" s="72" t="s">
        <v>481</v>
      </c>
    </row>
    <row r="473" spans="3:3" x14ac:dyDescent="0.2">
      <c r="C473" s="72" t="s">
        <v>482</v>
      </c>
    </row>
    <row r="474" spans="3:3" x14ac:dyDescent="0.2">
      <c r="C474" s="31" t="s">
        <v>483</v>
      </c>
    </row>
    <row r="475" spans="3:3" x14ac:dyDescent="0.2">
      <c r="C475" s="31" t="s">
        <v>484</v>
      </c>
    </row>
    <row r="476" spans="3:3" x14ac:dyDescent="0.2">
      <c r="C476" s="72" t="s">
        <v>485</v>
      </c>
    </row>
    <row r="477" spans="3:3" x14ac:dyDescent="0.2">
      <c r="C477" s="31" t="s">
        <v>429</v>
      </c>
    </row>
    <row r="478" spans="3:3" x14ac:dyDescent="0.2">
      <c r="C478" s="32" t="s">
        <v>443</v>
      </c>
    </row>
    <row r="479" spans="3:3" x14ac:dyDescent="0.2">
      <c r="C479" s="32" t="s">
        <v>486</v>
      </c>
    </row>
    <row r="480" spans="3:3" x14ac:dyDescent="0.2">
      <c r="C480" s="32" t="s">
        <v>434</v>
      </c>
    </row>
    <row r="481" spans="3:3" x14ac:dyDescent="0.2">
      <c r="C481" s="31" t="s">
        <v>88</v>
      </c>
    </row>
    <row r="482" spans="3:3" x14ac:dyDescent="0.2">
      <c r="C482" s="31" t="s">
        <v>435</v>
      </c>
    </row>
    <row r="483" spans="3:3" x14ac:dyDescent="0.2">
      <c r="C483" s="32" t="s">
        <v>443</v>
      </c>
    </row>
    <row r="484" spans="3:3" x14ac:dyDescent="0.2">
      <c r="C484" s="32" t="s">
        <v>487</v>
      </c>
    </row>
    <row r="485" spans="3:3" x14ac:dyDescent="0.2">
      <c r="C485" s="32" t="s">
        <v>440</v>
      </c>
    </row>
    <row r="486" spans="3:3" x14ac:dyDescent="0.2">
      <c r="C486" s="31" t="s">
        <v>88</v>
      </c>
    </row>
    <row r="487" spans="3:3" x14ac:dyDescent="0.2">
      <c r="C487" s="72" t="s">
        <v>488</v>
      </c>
    </row>
    <row r="488" spans="3:3" x14ac:dyDescent="0.2">
      <c r="C488" s="72" t="s">
        <v>489</v>
      </c>
    </row>
    <row r="489" spans="3:3" x14ac:dyDescent="0.2">
      <c r="C489" s="72" t="s">
        <v>490</v>
      </c>
    </row>
    <row r="490" spans="3:3" x14ac:dyDescent="0.2">
      <c r="C490" s="31" t="s">
        <v>491</v>
      </c>
    </row>
    <row r="491" spans="3:3" x14ac:dyDescent="0.2">
      <c r="C491" s="32" t="s">
        <v>492</v>
      </c>
    </row>
    <row r="492" spans="3:3" x14ac:dyDescent="0.2">
      <c r="C492" s="32" t="s">
        <v>493</v>
      </c>
    </row>
    <row r="493" spans="3:3" x14ac:dyDescent="0.2">
      <c r="C493" s="31" t="s">
        <v>88</v>
      </c>
    </row>
    <row r="494" spans="3:3" x14ac:dyDescent="0.2">
      <c r="C494" s="31" t="s">
        <v>494</v>
      </c>
    </row>
    <row r="495" spans="3:3" x14ac:dyDescent="0.2">
      <c r="C495" s="32" t="s">
        <v>495</v>
      </c>
    </row>
    <row r="496" spans="3:3" x14ac:dyDescent="0.2">
      <c r="C496" s="32" t="s">
        <v>496</v>
      </c>
    </row>
    <row r="497" spans="3:3" x14ac:dyDescent="0.2">
      <c r="C497" s="31" t="s">
        <v>88</v>
      </c>
    </row>
    <row r="498" spans="3:3" x14ac:dyDescent="0.2">
      <c r="C498" s="72" t="s">
        <v>497</v>
      </c>
    </row>
    <row r="499" spans="3:3" x14ac:dyDescent="0.2">
      <c r="C499" s="72" t="s">
        <v>498</v>
      </c>
    </row>
    <row r="500" spans="3:3" x14ac:dyDescent="0.2">
      <c r="C500" s="72" t="s">
        <v>499</v>
      </c>
    </row>
    <row r="501" spans="3:3" x14ac:dyDescent="0.2">
      <c r="C501" s="31" t="s">
        <v>500</v>
      </c>
    </row>
    <row r="502" spans="3:3" x14ac:dyDescent="0.2">
      <c r="C502" s="32" t="s">
        <v>501</v>
      </c>
    </row>
    <row r="503" spans="3:3" x14ac:dyDescent="0.2">
      <c r="C503" s="32" t="s">
        <v>502</v>
      </c>
    </row>
    <row r="504" spans="3:3" x14ac:dyDescent="0.2">
      <c r="C504" s="31" t="s">
        <v>88</v>
      </c>
    </row>
    <row r="505" spans="3:3" x14ac:dyDescent="0.2">
      <c r="C505" s="31" t="s">
        <v>503</v>
      </c>
    </row>
    <row r="506" spans="3:3" x14ac:dyDescent="0.2">
      <c r="C506" s="32" t="s">
        <v>504</v>
      </c>
    </row>
    <row r="507" spans="3:3" x14ac:dyDescent="0.2">
      <c r="C507" s="32" t="s">
        <v>505</v>
      </c>
    </row>
    <row r="508" spans="3:3" x14ac:dyDescent="0.2">
      <c r="C508" s="31" t="s">
        <v>88</v>
      </c>
    </row>
    <row r="509" spans="3:3" x14ac:dyDescent="0.2">
      <c r="C509" s="72" t="s">
        <v>506</v>
      </c>
    </row>
    <row r="510" spans="3:3" x14ac:dyDescent="0.2">
      <c r="C510" s="31" t="s">
        <v>507</v>
      </c>
    </row>
    <row r="511" spans="3:3" x14ac:dyDescent="0.2">
      <c r="C511" s="31" t="s">
        <v>508</v>
      </c>
    </row>
    <row r="512" spans="3:3" x14ac:dyDescent="0.2">
      <c r="C512" s="72" t="s">
        <v>509</v>
      </c>
    </row>
    <row r="513" spans="3:3" x14ac:dyDescent="0.2">
      <c r="C513" s="31" t="s">
        <v>510</v>
      </c>
    </row>
    <row r="514" spans="3:3" x14ac:dyDescent="0.2">
      <c r="C514" s="31" t="s">
        <v>511</v>
      </c>
    </row>
    <row r="515" spans="3:3" x14ac:dyDescent="0.2">
      <c r="C515" s="31" t="s">
        <v>512</v>
      </c>
    </row>
    <row r="516" spans="3:3" x14ac:dyDescent="0.2">
      <c r="C516" s="31" t="s">
        <v>513</v>
      </c>
    </row>
    <row r="517" spans="3:3" x14ac:dyDescent="0.2">
      <c r="C517" s="72" t="s">
        <v>514</v>
      </c>
    </row>
    <row r="518" spans="3:3" x14ac:dyDescent="0.2">
      <c r="C518" s="72" t="s">
        <v>515</v>
      </c>
    </row>
    <row r="519" spans="3:3" x14ac:dyDescent="0.2">
      <c r="C519" s="31" t="s">
        <v>516</v>
      </c>
    </row>
    <row r="520" spans="3:3" x14ac:dyDescent="0.2">
      <c r="C520" s="32" t="s">
        <v>517</v>
      </c>
    </row>
    <row r="521" spans="3:3" x14ac:dyDescent="0.2">
      <c r="C521" s="32" t="s">
        <v>518</v>
      </c>
    </row>
    <row r="522" spans="3:3" x14ac:dyDescent="0.2">
      <c r="C522" s="31" t="s">
        <v>88</v>
      </c>
    </row>
    <row r="523" spans="3:3" x14ac:dyDescent="0.2">
      <c r="C523" s="72" t="s">
        <v>519</v>
      </c>
    </row>
    <row r="524" spans="3:3" x14ac:dyDescent="0.2">
      <c r="C524" s="31" t="s">
        <v>520</v>
      </c>
    </row>
    <row r="525" spans="3:3" x14ac:dyDescent="0.2">
      <c r="C525" s="32" t="s">
        <v>521</v>
      </c>
    </row>
    <row r="526" spans="3:3" x14ac:dyDescent="0.2">
      <c r="C526" s="32" t="s">
        <v>522</v>
      </c>
    </row>
    <row r="527" spans="3:3" x14ac:dyDescent="0.2">
      <c r="C527" s="31" t="s">
        <v>88</v>
      </c>
    </row>
    <row r="528" spans="3:3" x14ac:dyDescent="0.2">
      <c r="C528" s="72" t="s">
        <v>523</v>
      </c>
    </row>
    <row r="529" spans="2:21" x14ac:dyDescent="0.2">
      <c r="C529" s="31" t="s">
        <v>524</v>
      </c>
    </row>
    <row r="530" spans="2:21" x14ac:dyDescent="0.2">
      <c r="C530" s="32" t="s">
        <v>525</v>
      </c>
    </row>
    <row r="531" spans="2:21" x14ac:dyDescent="0.2">
      <c r="C531" s="32" t="s">
        <v>526</v>
      </c>
    </row>
    <row r="532" spans="2:21" x14ac:dyDescent="0.2">
      <c r="C532" s="31" t="s">
        <v>88</v>
      </c>
    </row>
    <row r="533" spans="2:21" x14ac:dyDescent="0.2">
      <c r="C533" s="72" t="s">
        <v>463</v>
      </c>
    </row>
    <row r="534" spans="2:21" x14ac:dyDescent="0.2">
      <c r="C534" s="31" t="s">
        <v>464</v>
      </c>
    </row>
    <row r="535" spans="2:21" x14ac:dyDescent="0.2">
      <c r="C535" s="30" t="s">
        <v>106</v>
      </c>
    </row>
    <row r="536" spans="2:21" x14ac:dyDescent="0.2">
      <c r="C536" s="28" t="s">
        <v>106</v>
      </c>
    </row>
    <row r="538" spans="2:21" x14ac:dyDescent="0.2">
      <c r="C538" s="12" t="s">
        <v>115</v>
      </c>
    </row>
    <row r="539" spans="2:21" x14ac:dyDescent="0.2">
      <c r="C539" s="33" t="s">
        <v>527</v>
      </c>
    </row>
    <row r="540" spans="2:21" x14ac:dyDescent="0.2">
      <c r="E540" s="29"/>
    </row>
    <row r="542" spans="2:21" x14ac:dyDescent="0.2">
      <c r="B542" s="27" t="s">
        <v>528</v>
      </c>
      <c r="C542" s="26"/>
      <c r="D542" s="26"/>
      <c r="E542" s="26"/>
      <c r="F542" s="26"/>
      <c r="G542" s="26"/>
      <c r="H542" s="26"/>
      <c r="I542" s="26"/>
      <c r="J542" s="26"/>
      <c r="K542" s="26"/>
      <c r="L542" s="26"/>
      <c r="M542" s="26"/>
      <c r="N542" s="26"/>
      <c r="O542" s="26"/>
      <c r="P542" s="26"/>
      <c r="Q542" s="26"/>
      <c r="R542" s="26"/>
      <c r="S542" s="26"/>
      <c r="T542" s="26"/>
      <c r="U542" s="26"/>
    </row>
    <row r="544" spans="2:21" x14ac:dyDescent="0.2">
      <c r="D544" s="73" t="s">
        <v>529</v>
      </c>
      <c r="E544" s="73" t="s">
        <v>530</v>
      </c>
      <c r="G544" s="73" t="s">
        <v>531</v>
      </c>
    </row>
    <row r="545" spans="3:27" x14ac:dyDescent="0.2">
      <c r="C545" s="23" t="s">
        <v>532</v>
      </c>
      <c r="D545" s="74" t="s">
        <v>533</v>
      </c>
      <c r="E545" s="74" t="s">
        <v>534</v>
      </c>
      <c r="F545" s="70" t="s">
        <v>535</v>
      </c>
      <c r="G545" s="75" t="s">
        <v>536</v>
      </c>
      <c r="I545" s="76"/>
    </row>
    <row r="546" spans="3:27" x14ac:dyDescent="0.2">
      <c r="C546" s="23" t="s">
        <v>382</v>
      </c>
      <c r="D546" s="25">
        <v>0</v>
      </c>
      <c r="E546" s="25">
        <v>0</v>
      </c>
      <c r="F546" s="70" t="s">
        <v>408</v>
      </c>
      <c r="G546" s="75" t="s">
        <v>533</v>
      </c>
    </row>
    <row r="547" spans="3:27" x14ac:dyDescent="0.2">
      <c r="C547" s="23" t="s">
        <v>69</v>
      </c>
      <c r="D547" s="25">
        <v>1</v>
      </c>
      <c r="E547" s="25">
        <v>0</v>
      </c>
      <c r="F547" s="70" t="s">
        <v>408</v>
      </c>
      <c r="G547" s="75" t="s">
        <v>537</v>
      </c>
    </row>
    <row r="548" spans="3:27" x14ac:dyDescent="0.2">
      <c r="C548" s="23" t="s">
        <v>370</v>
      </c>
      <c r="D548" s="24" t="str">
        <f xml:space="preserve"> ""</f>
        <v/>
      </c>
      <c r="E548" s="70" t="s">
        <v>409</v>
      </c>
      <c r="G548" s="75" t="s">
        <v>538</v>
      </c>
    </row>
    <row r="549" spans="3:27" x14ac:dyDescent="0.2">
      <c r="C549" s="23" t="s">
        <v>63</v>
      </c>
      <c r="D549" s="25">
        <v>0</v>
      </c>
      <c r="E549" s="70" t="s">
        <v>408</v>
      </c>
      <c r="G549" s="75" t="s">
        <v>539</v>
      </c>
    </row>
    <row r="550" spans="3:27" x14ac:dyDescent="0.2">
      <c r="C550" s="23" t="s">
        <v>70</v>
      </c>
      <c r="D550" s="25">
        <v>0</v>
      </c>
      <c r="E550" s="70" t="s">
        <v>408</v>
      </c>
      <c r="G550" s="75" t="s">
        <v>540</v>
      </c>
    </row>
    <row r="551" spans="3:27" x14ac:dyDescent="0.2">
      <c r="C551" s="23" t="s">
        <v>401</v>
      </c>
      <c r="D551" s="25">
        <v>0</v>
      </c>
      <c r="E551" s="70" t="s">
        <v>408</v>
      </c>
      <c r="G551" s="75" t="s">
        <v>534</v>
      </c>
    </row>
    <row r="552" spans="3:27" x14ac:dyDescent="0.2">
      <c r="C552" s="23" t="s">
        <v>402</v>
      </c>
      <c r="D552" s="25">
        <v>1</v>
      </c>
      <c r="E552" s="70" t="s">
        <v>408</v>
      </c>
      <c r="G552" s="75" t="s">
        <v>541</v>
      </c>
    </row>
    <row r="554" spans="3:27" x14ac:dyDescent="0.2">
      <c r="C554" s="67" t="str" cm="1">
        <f t="array" aca="1" ref="C554:F578" ca="1" xml:space="preserve"> _xlfn.LAMBDA(_xlpm.list_one,_xlpm.list_two,_xlop.convert_list_one,_xlop.list_one_by_column,_xlop.convert_list_two,_xlop.list_two_by_column,_xlop.replace_blanks,_xlop.filter_blanks,_xlop.filter_errors,_xlop.distinct_rows,_xlop.vertical_output,
  _xlfn.LET(
    _xlpm._cvt1, IF( _xlfn.ISOMITTED(_xlpm.convert_list_one), FALSE, _xlpm.convert_list_one),
    _xlpm._byCol1, IF( _xlfn.ISOMITTED(_xlpm.list_one_by_column), TRUE, _xlpm.list_one_by_column),
    _xlpm._cvt2, IF( _xlfn.ISOMITTED(_xlpm.convert_list_two), FALSE, _xlpm.convert_list_two),
    _xlpm._byCol2, IF( _xlfn.ISOMITTED(_xlpm.list_two_by_column), TRUE, _xlpm.list_two_by_column),
    _xlpm._rep, IF( _xlfn.ISOMITTED(_xlpm.replace_blanks), "", _xlpm.replace_blanks),
    _xlpm._blnk, IF( _xlfn.ISOMITTED(_xlpm.filter_blanks), FALSE, _xlpm.filter_blanks),
    _xlpm._errs, IF( _xlfn.ISOMITTED(_xlpm.filter_errors), FALSE, _xlpm.filter_errors),
    _xlpm._dst, IF( _xlfn.ISOMITTED(_xlpm.distinct_rows), FALSE, _xlpm.distinct_rows),
    _xlpm._vrt, IF( _xlfn.ISOMITTED(_xlpm.vertical_output), TRUE, _xlpm.vertical_output),
    _xlpm._chk, _xlfn.REDUCE(0,
      _xlfn.VSTACK(_xlpm._cvt1, _xlpm._byCol1, _xlpm._cvt2, _xlpm._byCol2, _xlpm._blnk, _xlpm._errs, _xlpm._dst, _xlpm._vrt),
      _xlfn.LAMBDA(_xlpm._acc,_xlpm._val, _xlpm._acc + AND( NOT(ISLOGICAL(_xlpm._val)), NOT(ISNUMBER(_xlpm._val))))
    ),
    _xlpm._inpChk, IF(
      OR( NOT(ISREF(_xlpm.list_one)), NOT(ISREF(_xlpm.list_two))), 2,
      IF(_xlpm._chk &gt; 0, 3,
        1)
    ),
    _xlpm._hz1, (COLUMNS(_xlpm.list_one) &gt; ROWS(_xlpm.list_one)),
    _xlpm._hz2, (COLUMNS(_xlpm.list_two) &gt; ROWS(_xlpm.list_two)),
    _xlpm._list1, IF( ISBLANK(_xlpm.list_one), _xlpm._rep, _xlpm.list_one),
    _xlpm._list2, IF( ISBLANK(_xlpm.list_two), _xlpm._rep, _xlpm.list_two),
    _xlpm._tbl1, _xlfn.LET(
      _xlpm._tT, IF(_xlpm._hz1, TRANSPOSE(_xlpm._list1), _xlpm._list1),
      IF(_xlpm._cvt1,
        _xlfn.TOCOL(_xlpm._tT, 0, IF(_xlpm._hz1, NOT(_xlpm._byCol1), _xlpm._byCol1)),
        _xlpm._tT
      )
    ),
    _xlpm._tbl2, _xlfn.LET(
      _xlpm._tT, IF(_xlpm._hz2, TRANSPOSE(_xlpm._list2), _xlpm._list2),
      IF(_xlpm._cvt2,
        _xlfn.TOCOL(_xlpm._tT, 0, IF(_xlpm._hz2, NOT(_xlpm._byCol2), _xlpm._byCol2)),
        _xlpm._tT
      )
    ),
    _xlpm._inc1, _xlfn.BYROW(_xlpm._tbl1, _xlfn.LAMBDA(_xlpm._row, IF(_xlpm._blnk, SUM(--(_xlfn.IFNA(_xlpm._row, "#") &lt;&gt; "")), 1) * IF(_xlpm._errs, NOT(ISERROR(SUM(_xlpm._row))), 1))),
    _xlpm._inc2, _xlfn.BYROW(_xlpm._tbl2, _xlfn.LAMBDA(_xlpm._row, IF(_xlpm._blnk, SUM(--(_xlfn.IFNA(_xlpm._row, "#") &lt;&gt; "")), 1) * IF(_xlpm._errs, NOT(ISERROR(SUM(_xlpm._row))), 1))),
    _xlpm._fltr1, _xlfn._xlws.FILTER(_xlpm._tbl1, _xlpm._inc1),
    _xlpm._fltr2, _xlfn._xlws.FILTER(_xlpm._tbl2, _xlpm._inc2),
    _xlpm._rr1, ROWS(_xlpm._fltr1),
    _xlpm._rr2, ROWS(_xlpm._fltr2),
    _xlpm._cc1, COLUMNS(_xlpm._fltr1),
    _xlpm._cc2, COLUMNS(_xlpm._fltr2),
    _xlpm._rtn, _xlfn.LET(
      _xlpm._cT, _xlfn.HSTACK(
        _xlfn.MAKEARRAY(_xlpm._rr1 * _xlpm._rr2, _xlpm._cc1, _xlfn.LAMBDA(_xlpm._row,_xlpm._col, INDEX(_xlpm._fltr1, ROUNDUP(_xlpm._row / _xlpm._rr2, 0), _xlpm._col))),
        _xlfn.MAKEARRAY(_xlpm._rr1 * _xlpm._rr2, _xlpm._cc2, _xlfn.LAMBDA(_xlpm._row,_xlpm._col, INDEX(_xlpm._fltr2, MOD(_xlpm._row - 1, _xlpm._rr2) + 1, _xlpm._col)))
      ),
      _xlpm._dT, IF(_xlpm._dst,
        _xlfn.UNIQUE(_xlpm._cT),
         _xlpm._cT
      ),
      _xlpm._rT, IF(NOT(_xlpm._vrt),
        TRANSPOSE(_xlpm._dT),
        _xlpm._dT
      ), _xlpm._rT
    ),
    CHOOSE(_xlpm._inpChk, _xlpm._rtn,#REF!, #VALUE!)
  )
)(INDIRECT(D545), INDIRECT(E545), D546, D547, E546, E547, D548, D549, D550, D551, D552)</f>
        <v>One</v>
      </c>
      <c r="D554" s="19" t="str">
        <f ca="1"/>
        <v>Cat.1</v>
      </c>
      <c r="E554" s="19" t="str">
        <f ca="1"/>
        <v>One</v>
      </c>
      <c r="F554" s="19" t="str">
        <f ca="1"/>
        <v>Cat.1</v>
      </c>
      <c r="G554" s="19"/>
      <c r="H554" s="19"/>
      <c r="I554" s="19"/>
      <c r="J554" s="19"/>
      <c r="K554" s="19"/>
      <c r="L554" s="19"/>
      <c r="M554" s="19"/>
      <c r="N554" s="19"/>
      <c r="O554" s="19"/>
      <c r="P554" s="19"/>
      <c r="Q554" s="19"/>
      <c r="R554" s="19"/>
      <c r="S554" s="19"/>
      <c r="T554" s="19"/>
      <c r="U554" s="19"/>
      <c r="V554" s="19"/>
      <c r="W554" s="19"/>
      <c r="X554" s="19"/>
      <c r="Y554" s="19"/>
      <c r="Z554" s="19"/>
      <c r="AA554" s="19"/>
    </row>
    <row r="555" spans="3:27" x14ac:dyDescent="0.2">
      <c r="C555" s="19" t="str">
        <f ca="1"/>
        <v>One</v>
      </c>
      <c r="D555" s="19" t="str">
        <f ca="1"/>
        <v>Cat.1</v>
      </c>
      <c r="E555" s="19" t="str">
        <f ca="1"/>
        <v>Two</v>
      </c>
      <c r="F555" s="19" t="str">
        <f ca="1"/>
        <v>Cat.2</v>
      </c>
      <c r="G555" s="19"/>
      <c r="H555" s="19"/>
      <c r="I555" s="19"/>
      <c r="J555" s="19"/>
      <c r="K555" s="19"/>
      <c r="L555" s="19"/>
      <c r="M555" s="19"/>
      <c r="N555" s="19"/>
      <c r="O555" s="19"/>
      <c r="P555" s="19"/>
      <c r="Q555" s="19"/>
      <c r="R555" s="19"/>
      <c r="S555" s="19"/>
      <c r="T555" s="19"/>
      <c r="U555" s="19"/>
      <c r="V555" s="19"/>
      <c r="W555" s="19"/>
      <c r="X555" s="19"/>
      <c r="Y555" s="19"/>
      <c r="Z555" s="19"/>
      <c r="AA555" s="19"/>
    </row>
    <row r="556" spans="3:27" x14ac:dyDescent="0.2">
      <c r="C556" s="19" t="str">
        <f ca="1"/>
        <v>One</v>
      </c>
      <c r="D556" s="19" t="str">
        <f ca="1"/>
        <v>Cat.1</v>
      </c>
      <c r="E556" s="19" t="str">
        <f ca="1"/>
        <v>Three</v>
      </c>
      <c r="F556" s="19" t="str">
        <f ca="1"/>
        <v>Cat.3</v>
      </c>
      <c r="G556" s="19"/>
      <c r="H556" s="19"/>
      <c r="I556" s="19"/>
      <c r="J556" s="19"/>
      <c r="K556" s="19"/>
      <c r="L556" s="19"/>
      <c r="M556" s="19"/>
      <c r="N556" s="19"/>
      <c r="O556" s="19"/>
      <c r="P556" s="19"/>
      <c r="Q556" s="19"/>
      <c r="R556" s="19"/>
      <c r="S556" s="19"/>
      <c r="T556" s="19"/>
      <c r="U556" s="19"/>
      <c r="V556" s="19"/>
      <c r="W556" s="19"/>
      <c r="X556" s="19"/>
      <c r="Y556" s="19"/>
      <c r="Z556" s="19"/>
      <c r="AA556" s="19"/>
    </row>
    <row r="557" spans="3:27" x14ac:dyDescent="0.2">
      <c r="C557" s="19" t="str">
        <f ca="1"/>
        <v>One</v>
      </c>
      <c r="D557" s="19" t="str">
        <f ca="1"/>
        <v>Cat.1</v>
      </c>
      <c r="E557" s="19" t="str">
        <f ca="1"/>
        <v>Four</v>
      </c>
      <c r="F557" s="19" t="str">
        <f ca="1"/>
        <v>Cat.4</v>
      </c>
      <c r="G557" s="19"/>
      <c r="H557" s="19"/>
      <c r="I557" s="19"/>
      <c r="J557" s="19"/>
      <c r="K557" s="19"/>
      <c r="L557" s="19"/>
      <c r="M557" s="19"/>
      <c r="N557" s="19"/>
      <c r="O557" s="19"/>
      <c r="P557" s="19"/>
      <c r="Q557" s="19"/>
      <c r="R557" s="19"/>
      <c r="S557" s="19"/>
      <c r="T557" s="19"/>
      <c r="U557" s="19"/>
      <c r="V557" s="19"/>
      <c r="W557" s="19"/>
      <c r="X557" s="19"/>
      <c r="Y557" s="19"/>
      <c r="Z557" s="19"/>
      <c r="AA557" s="19"/>
    </row>
    <row r="558" spans="3:27" x14ac:dyDescent="0.2">
      <c r="C558" s="19" t="str">
        <f ca="1"/>
        <v>One</v>
      </c>
      <c r="D558" s="19" t="str">
        <f ca="1"/>
        <v>Cat.1</v>
      </c>
      <c r="E558" s="19" t="str">
        <f ca="1"/>
        <v/>
      </c>
      <c r="F558" s="19" t="str">
        <f ca="1"/>
        <v/>
      </c>
    </row>
    <row r="559" spans="3:27" x14ac:dyDescent="0.2">
      <c r="C559" s="19" t="str">
        <f ca="1"/>
        <v>Two</v>
      </c>
      <c r="D559" s="19" t="str">
        <f ca="1"/>
        <v>Cat.2</v>
      </c>
      <c r="E559" s="19" t="str">
        <f ca="1"/>
        <v>One</v>
      </c>
      <c r="F559" s="19" t="str">
        <f ca="1"/>
        <v>Cat.1</v>
      </c>
    </row>
    <row r="560" spans="3:27" x14ac:dyDescent="0.2">
      <c r="C560" s="19" t="str">
        <f ca="1"/>
        <v>Two</v>
      </c>
      <c r="D560" s="19" t="str">
        <f ca="1"/>
        <v>Cat.2</v>
      </c>
      <c r="E560" s="19" t="str">
        <f ca="1"/>
        <v>Two</v>
      </c>
      <c r="F560" s="19" t="str">
        <f ca="1"/>
        <v>Cat.2</v>
      </c>
    </row>
    <row r="561" spans="3:6" x14ac:dyDescent="0.2">
      <c r="C561" s="19" t="str">
        <f ca="1"/>
        <v>Two</v>
      </c>
      <c r="D561" s="19" t="str">
        <f ca="1"/>
        <v>Cat.2</v>
      </c>
      <c r="E561" s="19" t="str">
        <f ca="1"/>
        <v>Three</v>
      </c>
      <c r="F561" s="19" t="str">
        <f ca="1"/>
        <v>Cat.3</v>
      </c>
    </row>
    <row r="562" spans="3:6" x14ac:dyDescent="0.2">
      <c r="C562" s="19" t="str">
        <f ca="1"/>
        <v>Two</v>
      </c>
      <c r="D562" s="19" t="str">
        <f ca="1"/>
        <v>Cat.2</v>
      </c>
      <c r="E562" s="19" t="str">
        <f ca="1"/>
        <v>Four</v>
      </c>
      <c r="F562" s="19" t="str">
        <f ca="1"/>
        <v>Cat.4</v>
      </c>
    </row>
    <row r="563" spans="3:6" x14ac:dyDescent="0.2">
      <c r="C563" s="19" t="str">
        <f ca="1"/>
        <v>Two</v>
      </c>
      <c r="D563" s="19" t="str">
        <f ca="1"/>
        <v>Cat.2</v>
      </c>
      <c r="E563" s="19" t="str">
        <f ca="1"/>
        <v/>
      </c>
      <c r="F563" s="19" t="str">
        <f ca="1"/>
        <v/>
      </c>
    </row>
    <row r="564" spans="3:6" x14ac:dyDescent="0.2">
      <c r="C564" s="19" t="str">
        <f ca="1"/>
        <v>Three</v>
      </c>
      <c r="D564" s="19" t="str">
        <f ca="1"/>
        <v>Cat.3</v>
      </c>
      <c r="E564" s="19" t="str">
        <f ca="1"/>
        <v>One</v>
      </c>
      <c r="F564" s="19" t="str">
        <f ca="1"/>
        <v>Cat.1</v>
      </c>
    </row>
    <row r="565" spans="3:6" x14ac:dyDescent="0.2">
      <c r="C565" s="19" t="str">
        <f ca="1"/>
        <v>Three</v>
      </c>
      <c r="D565" s="19" t="str">
        <f ca="1"/>
        <v>Cat.3</v>
      </c>
      <c r="E565" s="19" t="str">
        <f ca="1"/>
        <v>Two</v>
      </c>
      <c r="F565" s="19" t="str">
        <f ca="1"/>
        <v>Cat.2</v>
      </c>
    </row>
    <row r="566" spans="3:6" x14ac:dyDescent="0.2">
      <c r="C566" s="19" t="str">
        <f ca="1"/>
        <v>Three</v>
      </c>
      <c r="D566" s="19" t="str">
        <f ca="1"/>
        <v>Cat.3</v>
      </c>
      <c r="E566" s="19" t="str">
        <f ca="1"/>
        <v>Three</v>
      </c>
      <c r="F566" s="19" t="str">
        <f ca="1"/>
        <v>Cat.3</v>
      </c>
    </row>
    <row r="567" spans="3:6" x14ac:dyDescent="0.2">
      <c r="C567" s="19" t="str">
        <f ca="1"/>
        <v>Three</v>
      </c>
      <c r="D567" s="19" t="str">
        <f ca="1"/>
        <v>Cat.3</v>
      </c>
      <c r="E567" s="19" t="str">
        <f ca="1"/>
        <v>Four</v>
      </c>
      <c r="F567" s="19" t="str">
        <f ca="1"/>
        <v>Cat.4</v>
      </c>
    </row>
    <row r="568" spans="3:6" x14ac:dyDescent="0.2">
      <c r="C568" s="19" t="str">
        <f ca="1"/>
        <v>Three</v>
      </c>
      <c r="D568" s="19" t="str">
        <f ca="1"/>
        <v>Cat.3</v>
      </c>
      <c r="E568" s="19" t="str">
        <f ca="1"/>
        <v/>
      </c>
      <c r="F568" s="19" t="str">
        <f ca="1"/>
        <v/>
      </c>
    </row>
    <row r="569" spans="3:6" x14ac:dyDescent="0.2">
      <c r="C569" s="19" t="str">
        <f ca="1"/>
        <v/>
      </c>
      <c r="D569" s="19" t="str">
        <f ca="1"/>
        <v/>
      </c>
      <c r="E569" s="19" t="str">
        <f ca="1"/>
        <v>One</v>
      </c>
      <c r="F569" s="19" t="str">
        <f ca="1"/>
        <v>Cat.1</v>
      </c>
    </row>
    <row r="570" spans="3:6" x14ac:dyDescent="0.2">
      <c r="C570" s="19" t="str">
        <f ca="1"/>
        <v/>
      </c>
      <c r="D570" s="19" t="str">
        <f ca="1"/>
        <v/>
      </c>
      <c r="E570" s="19" t="str">
        <f ca="1"/>
        <v>Two</v>
      </c>
      <c r="F570" s="19" t="str">
        <f ca="1"/>
        <v>Cat.2</v>
      </c>
    </row>
    <row r="571" spans="3:6" x14ac:dyDescent="0.2">
      <c r="C571" s="19" t="str">
        <f ca="1"/>
        <v/>
      </c>
      <c r="D571" s="19" t="str">
        <f ca="1"/>
        <v/>
      </c>
      <c r="E571" s="19" t="str">
        <f ca="1"/>
        <v>Three</v>
      </c>
      <c r="F571" s="19" t="str">
        <f ca="1"/>
        <v>Cat.3</v>
      </c>
    </row>
    <row r="572" spans="3:6" x14ac:dyDescent="0.2">
      <c r="C572" s="19" t="str">
        <f ca="1"/>
        <v/>
      </c>
      <c r="D572" s="19" t="str">
        <f ca="1"/>
        <v/>
      </c>
      <c r="E572" s="19" t="str">
        <f ca="1"/>
        <v>Four</v>
      </c>
      <c r="F572" s="19" t="str">
        <f ca="1"/>
        <v>Cat.4</v>
      </c>
    </row>
    <row r="573" spans="3:6" x14ac:dyDescent="0.2">
      <c r="C573" s="19" t="str">
        <f ca="1"/>
        <v/>
      </c>
      <c r="D573" s="19" t="str">
        <f ca="1"/>
        <v/>
      </c>
      <c r="E573" s="19" t="str">
        <f ca="1"/>
        <v/>
      </c>
      <c r="F573" s="19" t="str">
        <f ca="1"/>
        <v/>
      </c>
    </row>
    <row r="574" spans="3:6" x14ac:dyDescent="0.2">
      <c r="C574" s="19" t="e">
        <f ca="1"/>
        <v>#N/A</v>
      </c>
      <c r="D574" s="19" t="str">
        <f ca="1"/>
        <v/>
      </c>
      <c r="E574" s="19" t="str">
        <f ca="1"/>
        <v>One</v>
      </c>
      <c r="F574" s="19" t="str">
        <f ca="1"/>
        <v>Cat.1</v>
      </c>
    </row>
    <row r="575" spans="3:6" x14ac:dyDescent="0.2">
      <c r="C575" s="19" t="e">
        <f ca="1"/>
        <v>#N/A</v>
      </c>
      <c r="D575" s="19" t="str">
        <f ca="1"/>
        <v/>
      </c>
      <c r="E575" s="19" t="str">
        <f ca="1"/>
        <v>Two</v>
      </c>
      <c r="F575" s="19" t="str">
        <f ca="1"/>
        <v>Cat.2</v>
      </c>
    </row>
    <row r="576" spans="3:6" x14ac:dyDescent="0.2">
      <c r="C576" s="19" t="e">
        <f ca="1"/>
        <v>#N/A</v>
      </c>
      <c r="D576" s="19" t="str">
        <f ca="1"/>
        <v/>
      </c>
      <c r="E576" s="19" t="str">
        <f ca="1"/>
        <v>Three</v>
      </c>
      <c r="F576" s="19" t="str">
        <f ca="1"/>
        <v>Cat.3</v>
      </c>
    </row>
    <row r="577" spans="3:6" x14ac:dyDescent="0.2">
      <c r="C577" s="19" t="e">
        <f ca="1"/>
        <v>#N/A</v>
      </c>
      <c r="D577" s="19" t="str">
        <f ca="1"/>
        <v/>
      </c>
      <c r="E577" s="19" t="str">
        <f ca="1"/>
        <v>Four</v>
      </c>
      <c r="F577" s="19" t="str">
        <f ca="1"/>
        <v>Cat.4</v>
      </c>
    </row>
    <row r="578" spans="3:6" x14ac:dyDescent="0.2">
      <c r="C578" s="19" t="e">
        <f ca="1"/>
        <v>#N/A</v>
      </c>
      <c r="D578" s="19" t="str">
        <f ca="1"/>
        <v/>
      </c>
      <c r="E578" s="19" t="str">
        <f ca="1"/>
        <v/>
      </c>
      <c r="F578" s="19" t="str">
        <f ca="1"/>
        <v/>
      </c>
    </row>
    <row r="579" spans="3:6" x14ac:dyDescent="0.2">
      <c r="C579" s="19"/>
      <c r="D579" s="19"/>
      <c r="E579" s="19"/>
      <c r="F579" s="19"/>
    </row>
    <row r="580" spans="3:6" x14ac:dyDescent="0.2">
      <c r="C580" s="19"/>
      <c r="D580" s="19"/>
      <c r="E580" s="19"/>
      <c r="F580" s="19"/>
    </row>
    <row r="581" spans="3:6" x14ac:dyDescent="0.2">
      <c r="C581" s="19"/>
      <c r="D581" s="19"/>
      <c r="E581" s="19"/>
      <c r="F581" s="19"/>
    </row>
    <row r="582" spans="3:6" x14ac:dyDescent="0.2">
      <c r="C582" s="19"/>
      <c r="D582" s="19"/>
      <c r="E582" s="19"/>
      <c r="F582" s="19"/>
    </row>
    <row r="583" spans="3:6" x14ac:dyDescent="0.2">
      <c r="C583" s="19"/>
      <c r="D583" s="19"/>
      <c r="E583" s="19"/>
      <c r="F583" s="19"/>
    </row>
    <row r="584" spans="3:6" x14ac:dyDescent="0.2">
      <c r="C584" s="19"/>
      <c r="D584" s="19"/>
      <c r="E584" s="19"/>
      <c r="F584" s="19"/>
    </row>
    <row r="585" spans="3:6" x14ac:dyDescent="0.2">
      <c r="C585" s="19"/>
      <c r="D585" s="19"/>
      <c r="E585" s="19"/>
      <c r="F585" s="19"/>
    </row>
    <row r="586" spans="3:6" x14ac:dyDescent="0.2">
      <c r="C586" s="19"/>
      <c r="D586" s="19"/>
      <c r="E586" s="19"/>
      <c r="F586" s="19"/>
    </row>
    <row r="587" spans="3:6" x14ac:dyDescent="0.2">
      <c r="C587" s="19"/>
      <c r="D587" s="19"/>
      <c r="E587" s="19"/>
      <c r="F587" s="19"/>
    </row>
    <row r="588" spans="3:6" x14ac:dyDescent="0.2">
      <c r="C588" s="19"/>
      <c r="D588" s="19"/>
      <c r="E588" s="19"/>
      <c r="F588" s="19"/>
    </row>
    <row r="589" spans="3:6" x14ac:dyDescent="0.2">
      <c r="C589" s="19"/>
      <c r="D589" s="19"/>
      <c r="E589" s="19"/>
      <c r="F589" s="19"/>
    </row>
    <row r="590" spans="3:6" x14ac:dyDescent="0.2">
      <c r="C590" s="19"/>
      <c r="D590" s="19"/>
      <c r="E590" s="19"/>
      <c r="F590" s="19"/>
    </row>
    <row r="591" spans="3:6" x14ac:dyDescent="0.2">
      <c r="C591" s="19"/>
      <c r="D591" s="19"/>
      <c r="E591" s="19"/>
      <c r="F591" s="19"/>
    </row>
    <row r="592" spans="3:6" x14ac:dyDescent="0.2">
      <c r="C592" s="19"/>
      <c r="D592" s="19"/>
      <c r="E592" s="19"/>
      <c r="F592" s="19"/>
    </row>
    <row r="593" spans="3:6" x14ac:dyDescent="0.2">
      <c r="C593" s="19"/>
      <c r="D593" s="19"/>
      <c r="E593" s="19"/>
      <c r="F593" s="19"/>
    </row>
    <row r="594" spans="3:6" x14ac:dyDescent="0.2">
      <c r="C594" s="19"/>
      <c r="D594" s="19"/>
      <c r="E594" s="19"/>
      <c r="F594" s="19"/>
    </row>
    <row r="595" spans="3:6" x14ac:dyDescent="0.2">
      <c r="C595" s="19"/>
      <c r="D595" s="19"/>
      <c r="E595" s="19"/>
      <c r="F595" s="19"/>
    </row>
    <row r="596" spans="3:6" x14ac:dyDescent="0.2">
      <c r="C596" s="19"/>
      <c r="D596" s="19"/>
      <c r="E596" s="19"/>
      <c r="F596" s="19"/>
    </row>
    <row r="597" spans="3:6" x14ac:dyDescent="0.2">
      <c r="C597" s="19"/>
      <c r="D597" s="19"/>
      <c r="E597" s="19"/>
      <c r="F597" s="19"/>
    </row>
    <row r="598" spans="3:6" x14ac:dyDescent="0.2">
      <c r="C598" s="19"/>
      <c r="D598" s="19"/>
      <c r="E598" s="19"/>
      <c r="F598" s="19"/>
    </row>
    <row r="599" spans="3:6" x14ac:dyDescent="0.2">
      <c r="C599" s="19"/>
      <c r="D599" s="19"/>
      <c r="E599" s="19"/>
      <c r="F599" s="19"/>
    </row>
    <row r="600" spans="3:6" x14ac:dyDescent="0.2">
      <c r="C600" s="19"/>
      <c r="D600" s="19"/>
      <c r="E600" s="19"/>
      <c r="F600" s="19"/>
    </row>
    <row r="601" spans="3:6" x14ac:dyDescent="0.2">
      <c r="C601" s="19"/>
      <c r="D601" s="19"/>
      <c r="E601" s="19"/>
      <c r="F601" s="19"/>
    </row>
    <row r="602" spans="3:6" x14ac:dyDescent="0.2">
      <c r="C602" s="19"/>
      <c r="D602" s="19"/>
      <c r="E602" s="19"/>
      <c r="F602" s="19"/>
    </row>
    <row r="603" spans="3:6" x14ac:dyDescent="0.2">
      <c r="C603" s="19"/>
      <c r="D603" s="19"/>
      <c r="E603" s="19"/>
      <c r="F603" s="19"/>
    </row>
    <row r="604" spans="3:6" x14ac:dyDescent="0.2">
      <c r="C604" s="19"/>
      <c r="D604" s="19"/>
      <c r="E604" s="19"/>
      <c r="F604" s="19"/>
    </row>
    <row r="605" spans="3:6" x14ac:dyDescent="0.2">
      <c r="C605" s="19"/>
      <c r="D605" s="19"/>
      <c r="E605" s="19"/>
      <c r="F605" s="19"/>
    </row>
    <row r="606" spans="3:6" x14ac:dyDescent="0.2">
      <c r="C606" s="19"/>
      <c r="D606" s="19"/>
      <c r="E606" s="19"/>
      <c r="F606" s="19"/>
    </row>
    <row r="607" spans="3:6" x14ac:dyDescent="0.2">
      <c r="C607" s="19"/>
      <c r="D607" s="19"/>
      <c r="E607" s="19"/>
      <c r="F607" s="19"/>
    </row>
    <row r="608" spans="3:6" x14ac:dyDescent="0.2">
      <c r="C608" s="19"/>
      <c r="D608" s="19"/>
      <c r="E608" s="19"/>
      <c r="F608" s="19"/>
    </row>
    <row r="609" spans="3:6" x14ac:dyDescent="0.2">
      <c r="C609" s="19"/>
      <c r="D609" s="19"/>
      <c r="E609" s="19"/>
      <c r="F609" s="19"/>
    </row>
    <row r="610" spans="3:6" x14ac:dyDescent="0.2">
      <c r="C610" s="19"/>
      <c r="D610" s="19"/>
      <c r="E610" s="19"/>
      <c r="F610" s="19"/>
    </row>
    <row r="611" spans="3:6" x14ac:dyDescent="0.2">
      <c r="C611" s="19"/>
      <c r="D611" s="19"/>
      <c r="E611" s="19"/>
      <c r="F611" s="19"/>
    </row>
    <row r="612" spans="3:6" x14ac:dyDescent="0.2">
      <c r="C612" s="19"/>
      <c r="D612" s="19"/>
      <c r="E612" s="19"/>
      <c r="F612" s="19"/>
    </row>
    <row r="613" spans="3:6" x14ac:dyDescent="0.2">
      <c r="C613" s="19"/>
      <c r="D613" s="19"/>
      <c r="E613" s="19"/>
      <c r="F613" s="19"/>
    </row>
    <row r="614" spans="3:6" x14ac:dyDescent="0.2">
      <c r="C614" s="19"/>
      <c r="D614" s="19"/>
      <c r="E614" s="19"/>
      <c r="F614" s="19"/>
    </row>
    <row r="615" spans="3:6" x14ac:dyDescent="0.2">
      <c r="C615" s="19"/>
      <c r="D615" s="19"/>
      <c r="E615" s="19"/>
      <c r="F615" s="19"/>
    </row>
    <row r="616" spans="3:6" x14ac:dyDescent="0.2">
      <c r="C616" s="19"/>
      <c r="D616" s="19"/>
      <c r="E616" s="19"/>
      <c r="F616" s="19"/>
    </row>
    <row r="617" spans="3:6" x14ac:dyDescent="0.2">
      <c r="C617" s="19"/>
      <c r="D617" s="19"/>
      <c r="E617" s="19"/>
      <c r="F617" s="19"/>
    </row>
    <row r="618" spans="3:6" x14ac:dyDescent="0.2">
      <c r="C618" s="19"/>
      <c r="D618" s="19"/>
      <c r="E618" s="19"/>
      <c r="F618" s="19"/>
    </row>
    <row r="619" spans="3:6" x14ac:dyDescent="0.2">
      <c r="C619" s="19"/>
      <c r="D619" s="19"/>
      <c r="E619" s="19"/>
      <c r="F619" s="19"/>
    </row>
    <row r="620" spans="3:6" x14ac:dyDescent="0.2">
      <c r="C620" s="19"/>
      <c r="D620" s="19"/>
      <c r="E620" s="19"/>
      <c r="F620" s="19"/>
    </row>
    <row r="621" spans="3:6" x14ac:dyDescent="0.2">
      <c r="C621" s="19"/>
      <c r="D621" s="19"/>
      <c r="E621" s="19"/>
      <c r="F621" s="19"/>
    </row>
    <row r="622" spans="3:6" x14ac:dyDescent="0.2">
      <c r="C622" s="19"/>
      <c r="D622" s="19"/>
      <c r="E622" s="19"/>
      <c r="F622" s="19"/>
    </row>
    <row r="623" spans="3:6" x14ac:dyDescent="0.2">
      <c r="C623" s="19"/>
      <c r="D623" s="19"/>
      <c r="E623" s="19"/>
      <c r="F623" s="19"/>
    </row>
    <row r="624" spans="3:6" x14ac:dyDescent="0.2">
      <c r="C624" s="19"/>
      <c r="D624" s="19"/>
      <c r="E624" s="19"/>
      <c r="F624" s="19"/>
    </row>
    <row r="625" spans="3:6" x14ac:dyDescent="0.2">
      <c r="C625" s="19"/>
      <c r="D625" s="19"/>
      <c r="E625" s="19"/>
      <c r="F625" s="19"/>
    </row>
    <row r="626" spans="3:6" x14ac:dyDescent="0.2">
      <c r="C626" s="19"/>
      <c r="D626" s="19"/>
      <c r="E626" s="19"/>
      <c r="F626" s="19"/>
    </row>
    <row r="627" spans="3:6" x14ac:dyDescent="0.2">
      <c r="C627" s="19"/>
      <c r="D627" s="19"/>
      <c r="E627" s="19"/>
      <c r="F627" s="19"/>
    </row>
    <row r="628" spans="3:6" x14ac:dyDescent="0.2">
      <c r="C628" s="19"/>
      <c r="D628" s="19"/>
      <c r="E628" s="19"/>
      <c r="F628" s="19"/>
    </row>
    <row r="629" spans="3:6" x14ac:dyDescent="0.2">
      <c r="C629" s="19"/>
      <c r="D629" s="19"/>
      <c r="E629" s="19"/>
      <c r="F629" s="19"/>
    </row>
    <row r="630" spans="3:6" x14ac:dyDescent="0.2">
      <c r="C630" s="19"/>
      <c r="D630" s="19"/>
      <c r="E630" s="19"/>
      <c r="F630" s="19"/>
    </row>
    <row r="631" spans="3:6" x14ac:dyDescent="0.2">
      <c r="C631" s="19"/>
      <c r="D631" s="19"/>
      <c r="E631" s="19"/>
      <c r="F631" s="19"/>
    </row>
    <row r="632" spans="3:6" x14ac:dyDescent="0.2">
      <c r="C632" s="19"/>
      <c r="D632" s="19"/>
      <c r="E632" s="19"/>
      <c r="F632" s="19"/>
    </row>
    <row r="633" spans="3:6" x14ac:dyDescent="0.2">
      <c r="C633" s="19"/>
      <c r="D633" s="19"/>
      <c r="E633" s="19"/>
      <c r="F633" s="19"/>
    </row>
    <row r="634" spans="3:6" x14ac:dyDescent="0.2">
      <c r="C634" s="19"/>
      <c r="D634" s="19"/>
      <c r="E634" s="19"/>
      <c r="F634" s="19"/>
    </row>
    <row r="635" spans="3:6" x14ac:dyDescent="0.2">
      <c r="C635" s="19"/>
      <c r="D635" s="19"/>
      <c r="E635" s="19"/>
      <c r="F635" s="19"/>
    </row>
    <row r="636" spans="3:6" x14ac:dyDescent="0.2">
      <c r="C636" s="19"/>
      <c r="D636" s="19"/>
      <c r="E636" s="19"/>
      <c r="F636" s="19"/>
    </row>
    <row r="637" spans="3:6" x14ac:dyDescent="0.2">
      <c r="C637" s="19"/>
      <c r="D637" s="19"/>
      <c r="E637" s="19"/>
      <c r="F637" s="19"/>
    </row>
    <row r="638" spans="3:6" x14ac:dyDescent="0.2">
      <c r="C638" s="19"/>
      <c r="D638" s="19"/>
      <c r="E638" s="19"/>
      <c r="F638" s="19"/>
    </row>
    <row r="639" spans="3:6" x14ac:dyDescent="0.2">
      <c r="C639" s="19"/>
      <c r="D639" s="19"/>
      <c r="E639" s="19"/>
      <c r="F639" s="19"/>
    </row>
    <row r="640" spans="3:6" x14ac:dyDescent="0.2">
      <c r="C640" s="19"/>
      <c r="D640" s="19"/>
      <c r="E640" s="19"/>
      <c r="F640" s="19"/>
    </row>
    <row r="641" spans="2:6" x14ac:dyDescent="0.2">
      <c r="C641" s="19"/>
      <c r="D641" s="19"/>
      <c r="E641" s="19"/>
      <c r="F641" s="19"/>
    </row>
    <row r="642" spans="2:6" x14ac:dyDescent="0.2">
      <c r="C642" s="19"/>
      <c r="D642" s="19"/>
      <c r="E642" s="19"/>
      <c r="F642" s="19"/>
    </row>
    <row r="643" spans="2:6" x14ac:dyDescent="0.2">
      <c r="C643" s="19"/>
      <c r="D643" s="19"/>
      <c r="E643" s="19"/>
      <c r="F643" s="19"/>
    </row>
    <row r="644" spans="2:6" x14ac:dyDescent="0.2">
      <c r="C644" s="19"/>
      <c r="D644" s="19"/>
      <c r="E644" s="19"/>
      <c r="F644" s="19"/>
    </row>
    <row r="645" spans="2:6" x14ac:dyDescent="0.2">
      <c r="C645" s="19"/>
      <c r="D645" s="19"/>
      <c r="E645" s="19"/>
      <c r="F645" s="19"/>
    </row>
    <row r="646" spans="2:6" x14ac:dyDescent="0.2">
      <c r="C646" s="19"/>
      <c r="D646" s="19"/>
      <c r="E646" s="19"/>
      <c r="F646" s="19"/>
    </row>
    <row r="647" spans="2:6" x14ac:dyDescent="0.2">
      <c r="C647" s="19"/>
      <c r="D647" s="19"/>
      <c r="E647" s="19"/>
      <c r="F647" s="19"/>
    </row>
    <row r="648" spans="2:6" x14ac:dyDescent="0.2">
      <c r="C648" s="19"/>
      <c r="D648" s="19"/>
      <c r="E648" s="19"/>
      <c r="F648" s="19"/>
    </row>
    <row r="649" spans="2:6" x14ac:dyDescent="0.2">
      <c r="C649" s="19"/>
      <c r="D649" s="19"/>
      <c r="E649" s="19"/>
      <c r="F649" s="19"/>
    </row>
    <row r="650" spans="2:6" x14ac:dyDescent="0.2">
      <c r="C650" s="19"/>
      <c r="D650" s="19"/>
      <c r="E650" s="19"/>
      <c r="F650" s="19"/>
    </row>
    <row r="651" spans="2:6" x14ac:dyDescent="0.2">
      <c r="C651" s="19"/>
      <c r="D651" s="19"/>
      <c r="E651" s="19"/>
      <c r="F651" s="19"/>
    </row>
    <row r="652" spans="2:6" x14ac:dyDescent="0.2">
      <c r="C652" s="19"/>
      <c r="D652" s="19"/>
      <c r="E652" s="19"/>
      <c r="F652" s="19"/>
    </row>
    <row r="653" spans="2:6" x14ac:dyDescent="0.2">
      <c r="C653" s="19"/>
      <c r="D653" s="19"/>
      <c r="E653" s="19"/>
      <c r="F653" s="19"/>
    </row>
    <row r="656" spans="2:6" s="7" customFormat="1" ht="16.5" thickBot="1" x14ac:dyDescent="0.3">
      <c r="B656" s="8">
        <f xml:space="preserve"> MAX(B$1:B655) + 1</f>
        <v>3</v>
      </c>
      <c r="C656" s="7" t="s">
        <v>6</v>
      </c>
    </row>
    <row r="658" spans="2:7" x14ac:dyDescent="0.2">
      <c r="B658" s="12" t="s">
        <v>72</v>
      </c>
    </row>
    <row r="659" spans="2:7" x14ac:dyDescent="0.2">
      <c r="C659" t="s">
        <v>542</v>
      </c>
    </row>
    <row r="660" spans="2:7" x14ac:dyDescent="0.2">
      <c r="C660" t="s">
        <v>543</v>
      </c>
    </row>
    <row r="661" spans="2:7" x14ac:dyDescent="0.2">
      <c r="C661" t="s">
        <v>544</v>
      </c>
    </row>
    <row r="663" spans="2:7" x14ac:dyDescent="0.2">
      <c r="B663" s="12" t="s">
        <v>73</v>
      </c>
    </row>
    <row r="664" spans="2:7" x14ac:dyDescent="0.2">
      <c r="C664" s="28" t="s">
        <v>434</v>
      </c>
      <c r="F664" s="29" t="s">
        <v>545</v>
      </c>
      <c r="G664" t="s">
        <v>546</v>
      </c>
    </row>
    <row r="665" spans="2:7" x14ac:dyDescent="0.2">
      <c r="C665" s="28" t="s">
        <v>440</v>
      </c>
      <c r="F665" s="29" t="s">
        <v>545</v>
      </c>
      <c r="G665" t="s">
        <v>547</v>
      </c>
    </row>
    <row r="666" spans="2:7" x14ac:dyDescent="0.2">
      <c r="C666" s="28" t="s">
        <v>548</v>
      </c>
      <c r="F666" s="29" t="s">
        <v>549</v>
      </c>
      <c r="G666" t="s">
        <v>550</v>
      </c>
    </row>
    <row r="667" spans="2:7" x14ac:dyDescent="0.2">
      <c r="C667" s="28"/>
      <c r="F667" s="29"/>
      <c r="G667" t="s">
        <v>551</v>
      </c>
    </row>
    <row r="668" spans="2:7" x14ac:dyDescent="0.2">
      <c r="C668" s="28" t="s">
        <v>552</v>
      </c>
      <c r="F668" s="29" t="s">
        <v>549</v>
      </c>
      <c r="G668" t="s">
        <v>553</v>
      </c>
    </row>
    <row r="669" spans="2:7" x14ac:dyDescent="0.2">
      <c r="C669" s="28"/>
      <c r="F669" s="29"/>
      <c r="G669" t="s">
        <v>554</v>
      </c>
    </row>
    <row r="670" spans="2:7" x14ac:dyDescent="0.2">
      <c r="C670" s="28" t="s">
        <v>555</v>
      </c>
      <c r="F670" s="29" t="s">
        <v>549</v>
      </c>
      <c r="G670" t="s">
        <v>556</v>
      </c>
    </row>
    <row r="671" spans="2:7" x14ac:dyDescent="0.2">
      <c r="C671" s="28"/>
      <c r="F671" s="29"/>
      <c r="G671" t="s">
        <v>551</v>
      </c>
    </row>
    <row r="672" spans="2:7" x14ac:dyDescent="0.2">
      <c r="C672" s="28" t="s">
        <v>557</v>
      </c>
      <c r="F672" s="29" t="s">
        <v>549</v>
      </c>
      <c r="G672" t="s">
        <v>558</v>
      </c>
    </row>
    <row r="673" spans="2:7" x14ac:dyDescent="0.2">
      <c r="C673" s="28"/>
      <c r="F673" s="29"/>
      <c r="G673" t="s">
        <v>554</v>
      </c>
    </row>
    <row r="674" spans="2:7" x14ac:dyDescent="0.2">
      <c r="C674" s="28" t="s">
        <v>559</v>
      </c>
      <c r="F674" s="29" t="s">
        <v>549</v>
      </c>
      <c r="G674" t="s">
        <v>560</v>
      </c>
    </row>
    <row r="675" spans="2:7" x14ac:dyDescent="0.2">
      <c r="C675" s="28" t="s">
        <v>117</v>
      </c>
      <c r="F675" s="29" t="s">
        <v>549</v>
      </c>
      <c r="G675" t="s">
        <v>561</v>
      </c>
    </row>
    <row r="676" spans="2:7" x14ac:dyDescent="0.2">
      <c r="C676" s="28"/>
      <c r="F676" s="29"/>
      <c r="G676" t="s">
        <v>562</v>
      </c>
    </row>
    <row r="677" spans="2:7" x14ac:dyDescent="0.2">
      <c r="C677" s="28"/>
      <c r="F677" s="29"/>
      <c r="G677" s="39" t="s">
        <v>563</v>
      </c>
    </row>
    <row r="678" spans="2:7" x14ac:dyDescent="0.2">
      <c r="C678" s="28"/>
      <c r="F678" s="29"/>
      <c r="G678" t="s">
        <v>551</v>
      </c>
    </row>
    <row r="679" spans="2:7" x14ac:dyDescent="0.2">
      <c r="C679" s="28" t="s">
        <v>118</v>
      </c>
      <c r="F679" s="29" t="s">
        <v>549</v>
      </c>
      <c r="G679" t="s">
        <v>564</v>
      </c>
    </row>
    <row r="680" spans="2:7" x14ac:dyDescent="0.2">
      <c r="C680" s="28"/>
      <c r="F680" s="29"/>
      <c r="G680" t="s">
        <v>565</v>
      </c>
    </row>
    <row r="681" spans="2:7" x14ac:dyDescent="0.2">
      <c r="C681" s="28"/>
      <c r="F681" s="29"/>
      <c r="G681" t="s">
        <v>551</v>
      </c>
    </row>
    <row r="682" spans="2:7" x14ac:dyDescent="0.2">
      <c r="C682" s="28" t="s">
        <v>566</v>
      </c>
      <c r="F682" s="29" t="s">
        <v>567</v>
      </c>
      <c r="G682" t="s">
        <v>568</v>
      </c>
    </row>
    <row r="683" spans="2:7" x14ac:dyDescent="0.2">
      <c r="C683" s="28"/>
      <c r="F683" s="29"/>
      <c r="G683" t="s">
        <v>551</v>
      </c>
    </row>
    <row r="684" spans="2:7" x14ac:dyDescent="0.2">
      <c r="C684" s="28" t="s">
        <v>569</v>
      </c>
      <c r="F684" s="29" t="s">
        <v>567</v>
      </c>
      <c r="G684" t="s">
        <v>570</v>
      </c>
    </row>
    <row r="685" spans="2:7" x14ac:dyDescent="0.2">
      <c r="G685" t="s">
        <v>554</v>
      </c>
    </row>
    <row r="687" spans="2:7" x14ac:dyDescent="0.2">
      <c r="B687" s="12" t="s">
        <v>74</v>
      </c>
    </row>
    <row r="688" spans="2:7" x14ac:dyDescent="0.2">
      <c r="C688" s="37" t="e">
        <v>#REF!</v>
      </c>
      <c r="D688" s="77"/>
      <c r="E688" t="s">
        <v>571</v>
      </c>
    </row>
    <row r="689" spans="2:5" x14ac:dyDescent="0.2">
      <c r="C689" s="37" t="e">
        <v>#VALUE!</v>
      </c>
      <c r="D689" s="78"/>
      <c r="E689" t="s">
        <v>572</v>
      </c>
    </row>
    <row r="691" spans="2:5" x14ac:dyDescent="0.2">
      <c r="B691" s="12" t="s">
        <v>75</v>
      </c>
    </row>
    <row r="692" spans="2:5" x14ac:dyDescent="0.2">
      <c r="C692" s="33" t="s">
        <v>107</v>
      </c>
    </row>
    <row r="693" spans="2:5" x14ac:dyDescent="0.2">
      <c r="C693" s="34" t="s">
        <v>126</v>
      </c>
    </row>
    <row r="694" spans="2:5" x14ac:dyDescent="0.2">
      <c r="C694" s="79" t="s">
        <v>573</v>
      </c>
    </row>
    <row r="695" spans="2:5" x14ac:dyDescent="0.2">
      <c r="C695" s="30" t="s">
        <v>574</v>
      </c>
    </row>
    <row r="696" spans="2:5" x14ac:dyDescent="0.2">
      <c r="C696" s="79" t="s">
        <v>575</v>
      </c>
    </row>
    <row r="697" spans="2:5" x14ac:dyDescent="0.2">
      <c r="C697" s="79" t="s">
        <v>576</v>
      </c>
    </row>
    <row r="698" spans="2:5" x14ac:dyDescent="0.2">
      <c r="C698" s="79" t="s">
        <v>577</v>
      </c>
    </row>
    <row r="699" spans="2:5" x14ac:dyDescent="0.2">
      <c r="C699" s="79" t="s">
        <v>578</v>
      </c>
    </row>
    <row r="700" spans="2:5" x14ac:dyDescent="0.2">
      <c r="C700" s="79" t="s">
        <v>579</v>
      </c>
    </row>
    <row r="701" spans="2:5" x14ac:dyDescent="0.2">
      <c r="C701" s="79" t="s">
        <v>112</v>
      </c>
    </row>
    <row r="702" spans="2:5" x14ac:dyDescent="0.2">
      <c r="C702" s="79" t="s">
        <v>113</v>
      </c>
    </row>
    <row r="703" spans="2:5" x14ac:dyDescent="0.2">
      <c r="C703" s="79" t="s">
        <v>580</v>
      </c>
    </row>
    <row r="704" spans="2:5" x14ac:dyDescent="0.2">
      <c r="C704" s="79" t="s">
        <v>581</v>
      </c>
    </row>
    <row r="705" spans="3:3" x14ac:dyDescent="0.2">
      <c r="C705" s="34" t="s">
        <v>127</v>
      </c>
    </row>
    <row r="706" spans="3:3" x14ac:dyDescent="0.2">
      <c r="C706" s="30" t="s">
        <v>80</v>
      </c>
    </row>
    <row r="707" spans="3:3" x14ac:dyDescent="0.2">
      <c r="C707" s="35" t="s">
        <v>582</v>
      </c>
    </row>
    <row r="708" spans="3:3" x14ac:dyDescent="0.2">
      <c r="C708" s="31" t="s">
        <v>583</v>
      </c>
    </row>
    <row r="709" spans="3:3" x14ac:dyDescent="0.2">
      <c r="C709" s="31" t="s">
        <v>469</v>
      </c>
    </row>
    <row r="710" spans="3:3" x14ac:dyDescent="0.2">
      <c r="C710" s="31" t="s">
        <v>584</v>
      </c>
    </row>
    <row r="711" spans="3:3" x14ac:dyDescent="0.2">
      <c r="C711" s="31" t="s">
        <v>471</v>
      </c>
    </row>
    <row r="712" spans="3:3" x14ac:dyDescent="0.2">
      <c r="C712" s="31" t="s">
        <v>585</v>
      </c>
    </row>
    <row r="713" spans="3:3" x14ac:dyDescent="0.2">
      <c r="C713" s="31" t="s">
        <v>586</v>
      </c>
    </row>
    <row r="714" spans="3:3" x14ac:dyDescent="0.2">
      <c r="C714" s="31" t="s">
        <v>587</v>
      </c>
    </row>
    <row r="715" spans="3:3" x14ac:dyDescent="0.2">
      <c r="C715" s="31" t="s">
        <v>588</v>
      </c>
    </row>
    <row r="716" spans="3:3" x14ac:dyDescent="0.2">
      <c r="C716" s="31" t="s">
        <v>589</v>
      </c>
    </row>
    <row r="717" spans="3:3" x14ac:dyDescent="0.2">
      <c r="C717" s="35" t="s">
        <v>590</v>
      </c>
    </row>
    <row r="718" spans="3:3" x14ac:dyDescent="0.2">
      <c r="C718" s="31" t="s">
        <v>591</v>
      </c>
    </row>
    <row r="719" spans="3:3" x14ac:dyDescent="0.2">
      <c r="C719" s="32" t="s">
        <v>592</v>
      </c>
    </row>
    <row r="720" spans="3:3" x14ac:dyDescent="0.2">
      <c r="C720" s="32" t="s">
        <v>593</v>
      </c>
    </row>
    <row r="721" spans="3:3" x14ac:dyDescent="0.2">
      <c r="C721" s="31" t="s">
        <v>88</v>
      </c>
    </row>
    <row r="722" spans="3:3" x14ac:dyDescent="0.2">
      <c r="C722" s="31" t="s">
        <v>420</v>
      </c>
    </row>
    <row r="723" spans="3:3" x14ac:dyDescent="0.2">
      <c r="C723" s="32" t="s">
        <v>594</v>
      </c>
    </row>
    <row r="724" spans="3:3" x14ac:dyDescent="0.2">
      <c r="C724" s="32" t="s">
        <v>595</v>
      </c>
    </row>
    <row r="725" spans="3:3" x14ac:dyDescent="0.2">
      <c r="C725" s="32" t="s">
        <v>596</v>
      </c>
    </row>
    <row r="726" spans="3:3" x14ac:dyDescent="0.2">
      <c r="C726" s="31" t="s">
        <v>88</v>
      </c>
    </row>
    <row r="727" spans="3:3" x14ac:dyDescent="0.2">
      <c r="C727" s="35" t="s">
        <v>597</v>
      </c>
    </row>
    <row r="728" spans="3:3" x14ac:dyDescent="0.2">
      <c r="C728" s="35" t="s">
        <v>598</v>
      </c>
    </row>
    <row r="729" spans="3:3" x14ac:dyDescent="0.2">
      <c r="C729" s="31" t="s">
        <v>599</v>
      </c>
    </row>
    <row r="730" spans="3:3" x14ac:dyDescent="0.2">
      <c r="C730" s="31" t="s">
        <v>600</v>
      </c>
    </row>
    <row r="731" spans="3:3" x14ac:dyDescent="0.2">
      <c r="C731" s="35" t="s">
        <v>601</v>
      </c>
    </row>
    <row r="732" spans="3:3" x14ac:dyDescent="0.2">
      <c r="C732" s="31" t="s">
        <v>602</v>
      </c>
    </row>
    <row r="733" spans="3:3" x14ac:dyDescent="0.2">
      <c r="C733" s="31" t="s">
        <v>603</v>
      </c>
    </row>
    <row r="734" spans="3:3" x14ac:dyDescent="0.2">
      <c r="C734" s="35" t="s">
        <v>604</v>
      </c>
    </row>
    <row r="735" spans="3:3" x14ac:dyDescent="0.2">
      <c r="C735" s="31" t="s">
        <v>605</v>
      </c>
    </row>
    <row r="736" spans="3:3" x14ac:dyDescent="0.2">
      <c r="C736" s="32" t="s">
        <v>606</v>
      </c>
    </row>
    <row r="737" spans="3:3" x14ac:dyDescent="0.2">
      <c r="C737" s="32" t="s">
        <v>607</v>
      </c>
    </row>
    <row r="738" spans="3:3" x14ac:dyDescent="0.2">
      <c r="C738" s="42" t="s">
        <v>608</v>
      </c>
    </row>
    <row r="739" spans="3:3" x14ac:dyDescent="0.2">
      <c r="C739" s="42" t="s">
        <v>609</v>
      </c>
    </row>
    <row r="740" spans="3:3" x14ac:dyDescent="0.2">
      <c r="C740" s="32" t="s">
        <v>106</v>
      </c>
    </row>
    <row r="741" spans="3:3" x14ac:dyDescent="0.2">
      <c r="C741" s="31" t="s">
        <v>88</v>
      </c>
    </row>
    <row r="742" spans="3:3" x14ac:dyDescent="0.2">
      <c r="C742" s="31" t="s">
        <v>610</v>
      </c>
    </row>
    <row r="743" spans="3:3" x14ac:dyDescent="0.2">
      <c r="C743" s="32" t="s">
        <v>611</v>
      </c>
    </row>
    <row r="744" spans="3:3" x14ac:dyDescent="0.2">
      <c r="C744" s="32" t="s">
        <v>612</v>
      </c>
    </row>
    <row r="745" spans="3:3" x14ac:dyDescent="0.2">
      <c r="C745" s="42" t="s">
        <v>613</v>
      </c>
    </row>
    <row r="746" spans="3:3" x14ac:dyDescent="0.2">
      <c r="C746" s="42" t="s">
        <v>609</v>
      </c>
    </row>
    <row r="747" spans="3:3" x14ac:dyDescent="0.2">
      <c r="C747" s="32" t="s">
        <v>106</v>
      </c>
    </row>
    <row r="748" spans="3:3" x14ac:dyDescent="0.2">
      <c r="C748" s="31" t="s">
        <v>88</v>
      </c>
    </row>
    <row r="749" spans="3:3" x14ac:dyDescent="0.2">
      <c r="C749" s="35" t="s">
        <v>614</v>
      </c>
    </row>
    <row r="750" spans="3:3" x14ac:dyDescent="0.2">
      <c r="C750" s="31" t="s">
        <v>615</v>
      </c>
    </row>
    <row r="751" spans="3:3" x14ac:dyDescent="0.2">
      <c r="C751" s="31" t="s">
        <v>616</v>
      </c>
    </row>
    <row r="752" spans="3:3" x14ac:dyDescent="0.2">
      <c r="C752" s="31" t="s">
        <v>617</v>
      </c>
    </row>
    <row r="753" spans="3:3" x14ac:dyDescent="0.2">
      <c r="C753" s="31" t="s">
        <v>618</v>
      </c>
    </row>
    <row r="754" spans="3:3" x14ac:dyDescent="0.2">
      <c r="C754" s="35" t="s">
        <v>619</v>
      </c>
    </row>
    <row r="755" spans="3:3" x14ac:dyDescent="0.2">
      <c r="C755" s="31" t="s">
        <v>620</v>
      </c>
    </row>
    <row r="756" spans="3:3" x14ac:dyDescent="0.2">
      <c r="C756" s="31" t="s">
        <v>621</v>
      </c>
    </row>
    <row r="757" spans="3:3" x14ac:dyDescent="0.2">
      <c r="C757" s="31" t="s">
        <v>622</v>
      </c>
    </row>
    <row r="758" spans="3:3" x14ac:dyDescent="0.2">
      <c r="C758" s="31" t="s">
        <v>623</v>
      </c>
    </row>
    <row r="759" spans="3:3" x14ac:dyDescent="0.2">
      <c r="C759" s="35" t="s">
        <v>624</v>
      </c>
    </row>
    <row r="760" spans="3:3" x14ac:dyDescent="0.2">
      <c r="C760" s="31" t="s">
        <v>101</v>
      </c>
    </row>
    <row r="761" spans="3:3" x14ac:dyDescent="0.2">
      <c r="C761" s="36" t="s">
        <v>625</v>
      </c>
    </row>
    <row r="762" spans="3:3" x14ac:dyDescent="0.2">
      <c r="C762" s="32" t="s">
        <v>626</v>
      </c>
    </row>
    <row r="763" spans="3:3" x14ac:dyDescent="0.2">
      <c r="C763" s="42" t="s">
        <v>627</v>
      </c>
    </row>
    <row r="764" spans="3:3" x14ac:dyDescent="0.2">
      <c r="C764" s="42" t="s">
        <v>628</v>
      </c>
    </row>
    <row r="765" spans="3:3" x14ac:dyDescent="0.2">
      <c r="C765" s="32" t="s">
        <v>88</v>
      </c>
    </row>
    <row r="766" spans="3:3" x14ac:dyDescent="0.2">
      <c r="C766" s="36" t="s">
        <v>629</v>
      </c>
    </row>
    <row r="767" spans="3:3" x14ac:dyDescent="0.2">
      <c r="C767" s="32" t="s">
        <v>630</v>
      </c>
    </row>
    <row r="768" spans="3:3" x14ac:dyDescent="0.2">
      <c r="C768" s="42" t="s">
        <v>631</v>
      </c>
    </row>
    <row r="769" spans="3:3" x14ac:dyDescent="0.2">
      <c r="C769" s="42" t="s">
        <v>632</v>
      </c>
    </row>
    <row r="770" spans="3:3" x14ac:dyDescent="0.2">
      <c r="C770" s="32" t="s">
        <v>88</v>
      </c>
    </row>
    <row r="771" spans="3:3" x14ac:dyDescent="0.2">
      <c r="C771" s="36" t="s">
        <v>633</v>
      </c>
    </row>
    <row r="772" spans="3:3" x14ac:dyDescent="0.2">
      <c r="C772" s="32" t="s">
        <v>634</v>
      </c>
    </row>
    <row r="773" spans="3:3" x14ac:dyDescent="0.2">
      <c r="C773" s="42" t="s">
        <v>635</v>
      </c>
    </row>
    <row r="774" spans="3:3" x14ac:dyDescent="0.2">
      <c r="C774" s="42" t="s">
        <v>636</v>
      </c>
    </row>
    <row r="775" spans="3:3" x14ac:dyDescent="0.2">
      <c r="C775" s="32" t="s">
        <v>637</v>
      </c>
    </row>
    <row r="776" spans="3:3" x14ac:dyDescent="0.2">
      <c r="C776" s="31" t="s">
        <v>88</v>
      </c>
    </row>
    <row r="777" spans="3:3" x14ac:dyDescent="0.2">
      <c r="C777" s="35" t="s">
        <v>638</v>
      </c>
    </row>
    <row r="778" spans="3:3" x14ac:dyDescent="0.2">
      <c r="C778" s="35" t="s">
        <v>639</v>
      </c>
    </row>
    <row r="779" spans="3:3" x14ac:dyDescent="0.2">
      <c r="C779" s="35" t="s">
        <v>640</v>
      </c>
    </row>
    <row r="780" spans="3:3" x14ac:dyDescent="0.2">
      <c r="C780" s="31" t="s">
        <v>641</v>
      </c>
    </row>
    <row r="781" spans="3:3" x14ac:dyDescent="0.2">
      <c r="C781" s="30" t="s">
        <v>106</v>
      </c>
    </row>
    <row r="782" spans="3:3" x14ac:dyDescent="0.2">
      <c r="C782" s="28" t="s">
        <v>106</v>
      </c>
    </row>
    <row r="784" spans="3:3" x14ac:dyDescent="0.2">
      <c r="C784" s="12" t="s">
        <v>115</v>
      </c>
    </row>
    <row r="785" spans="2:3" x14ac:dyDescent="0.2">
      <c r="C785" s="33" t="s">
        <v>642</v>
      </c>
    </row>
    <row r="787" spans="2:3" ht="13.5" thickBot="1" x14ac:dyDescent="0.25"/>
    <row r="788" spans="2:3" s="4" customFormat="1" x14ac:dyDescent="0.2">
      <c r="B788" s="4" t="s">
        <v>0</v>
      </c>
    </row>
  </sheetData>
  <dataValidations count="2">
    <dataValidation type="list" allowBlank="1" showInputMessage="1" showErrorMessage="1" sqref="D545:E545" xr:uid="{2836E839-8EF0-4954-804D-80210E1A8B12}">
      <formula1>$G$545:$G$552</formula1>
    </dataValidation>
    <dataValidation type="list" allowBlank="1" showInputMessage="1" showErrorMessage="1" sqref="D66:D67 H66:H67 L66:L67 O66:O67 D114:D115 H114:H115 D131:D132 H131:H132 H134:H135 L131:L132 L134:L135 P131:Q132 P134:P135 D156:E157 D159:D160 H156:I157 H159:H160 D234:E235 D237:D239 H234:I235 H237:H240 D546:E547 D549:D552" xr:uid="{DC0414CA-9CA9-4CC2-8FAF-6D4C715A2F70}">
      <formula1>_YesNo</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15F27-6108-4BCF-8CE1-916D41088FDA}">
  <dimension ref="A1:Z616"/>
  <sheetViews>
    <sheetView showGridLines="0" zoomScaleNormal="100" workbookViewId="0">
      <pane ySplit="1" topLeftCell="A2" activePane="bottomLeft" state="frozen"/>
      <selection pane="bottomLeft"/>
    </sheetView>
  </sheetViews>
  <sheetFormatPr defaultRowHeight="12.75" x14ac:dyDescent="0.2"/>
  <cols>
    <col min="1" max="2" width="4.28515625" customWidth="1"/>
    <col min="3" max="15" width="5.7109375" customWidth="1"/>
  </cols>
  <sheetData>
    <row r="1" spans="1:23" s="3" customFormat="1" ht="30" customHeight="1" x14ac:dyDescent="0.2">
      <c r="A1" s="11"/>
      <c r="C1" s="1" t="s">
        <v>681</v>
      </c>
    </row>
    <row r="2" spans="1:23" s="7" customFormat="1" ht="16.5" thickBot="1" x14ac:dyDescent="0.3">
      <c r="B2" s="8">
        <f xml:space="preserve"> MAX(B$1:B1) + 1</f>
        <v>1</v>
      </c>
      <c r="C2" s="7" t="s">
        <v>4</v>
      </c>
    </row>
    <row r="4" spans="1:23" x14ac:dyDescent="0.2">
      <c r="B4" s="5" t="s">
        <v>1</v>
      </c>
    </row>
    <row r="5" spans="1:23" x14ac:dyDescent="0.2">
      <c r="C5" t="s">
        <v>682</v>
      </c>
    </row>
    <row r="6" spans="1:23" x14ac:dyDescent="0.2">
      <c r="C6" t="s">
        <v>683</v>
      </c>
    </row>
    <row r="7" spans="1:23" x14ac:dyDescent="0.2">
      <c r="F7" s="23" t="s">
        <v>684</v>
      </c>
      <c r="G7" t="s">
        <v>685</v>
      </c>
    </row>
    <row r="8" spans="1:23" x14ac:dyDescent="0.2">
      <c r="G8" t="s">
        <v>686</v>
      </c>
    </row>
    <row r="9" spans="1:23" x14ac:dyDescent="0.2">
      <c r="G9" t="s">
        <v>687</v>
      </c>
    </row>
    <row r="11" spans="1:23" x14ac:dyDescent="0.2">
      <c r="B11" s="13" t="s">
        <v>688</v>
      </c>
    </row>
    <row r="12" spans="1:23" x14ac:dyDescent="0.2">
      <c r="D12" s="70">
        <v>1</v>
      </c>
      <c r="E12" s="70">
        <v>2</v>
      </c>
      <c r="F12" s="70">
        <v>3</v>
      </c>
      <c r="G12" s="70">
        <v>4</v>
      </c>
      <c r="H12" s="70">
        <v>5</v>
      </c>
      <c r="I12" s="70">
        <v>6</v>
      </c>
      <c r="J12" s="70">
        <v>7</v>
      </c>
      <c r="K12" s="70">
        <v>8</v>
      </c>
      <c r="L12" s="70">
        <v>9</v>
      </c>
      <c r="M12" s="70">
        <v>10</v>
      </c>
      <c r="N12" s="70">
        <v>11</v>
      </c>
      <c r="O12" s="70">
        <v>12</v>
      </c>
      <c r="R12" s="70">
        <v>1</v>
      </c>
      <c r="S12" s="70">
        <v>2</v>
      </c>
      <c r="T12" s="70">
        <v>3</v>
      </c>
      <c r="U12" s="70">
        <v>4</v>
      </c>
      <c r="V12" s="70">
        <v>5</v>
      </c>
      <c r="W12" s="70">
        <v>6</v>
      </c>
    </row>
    <row r="13" spans="1:23" ht="13.5" thickBot="1" x14ac:dyDescent="0.25">
      <c r="C13" s="83"/>
      <c r="D13" s="83" t="s">
        <v>37</v>
      </c>
      <c r="E13" s="83" t="s">
        <v>38</v>
      </c>
      <c r="F13" s="83" t="s">
        <v>39</v>
      </c>
      <c r="G13" s="83" t="s">
        <v>40</v>
      </c>
      <c r="H13" s="83" t="s">
        <v>41</v>
      </c>
      <c r="I13" s="83" t="s">
        <v>42</v>
      </c>
      <c r="J13" s="83" t="s">
        <v>43</v>
      </c>
      <c r="K13" s="83" t="s">
        <v>44</v>
      </c>
      <c r="L13" s="83" t="s">
        <v>689</v>
      </c>
      <c r="M13" s="83" t="s">
        <v>690</v>
      </c>
      <c r="N13" s="83" t="s">
        <v>691</v>
      </c>
      <c r="O13" s="83" t="s">
        <v>692</v>
      </c>
      <c r="Q13" s="83"/>
      <c r="R13" s="83" t="s">
        <v>338</v>
      </c>
      <c r="S13" s="83" t="s">
        <v>339</v>
      </c>
      <c r="T13" s="83" t="s">
        <v>340</v>
      </c>
      <c r="U13" s="83" t="s">
        <v>341</v>
      </c>
      <c r="V13" s="83" t="s">
        <v>693</v>
      </c>
      <c r="W13" s="83" t="s">
        <v>694</v>
      </c>
    </row>
    <row r="14" spans="1:23" x14ac:dyDescent="0.2">
      <c r="C14" s="84">
        <v>1</v>
      </c>
      <c r="D14" s="85">
        <v>2</v>
      </c>
      <c r="E14" s="46">
        <v>28</v>
      </c>
      <c r="F14" s="46">
        <v>20</v>
      </c>
      <c r="G14" s="46">
        <v>96</v>
      </c>
      <c r="H14" s="46">
        <v>47</v>
      </c>
      <c r="I14" s="46">
        <v>5</v>
      </c>
      <c r="J14" s="46">
        <v>14</v>
      </c>
      <c r="K14" s="46">
        <v>11</v>
      </c>
      <c r="L14" s="46">
        <v>76</v>
      </c>
      <c r="M14" s="46">
        <v>40</v>
      </c>
      <c r="N14" s="46">
        <v>64</v>
      </c>
      <c r="O14" s="46">
        <v>63</v>
      </c>
      <c r="Q14" s="86">
        <v>1</v>
      </c>
      <c r="R14" s="24" t="s">
        <v>342</v>
      </c>
      <c r="S14" s="24" t="s">
        <v>695</v>
      </c>
      <c r="T14" s="24" t="s">
        <v>696</v>
      </c>
      <c r="U14" s="24" t="s">
        <v>697</v>
      </c>
      <c r="V14" s="24" t="s">
        <v>698</v>
      </c>
      <c r="W14" s="24" t="s">
        <v>699</v>
      </c>
    </row>
    <row r="15" spans="1:23" x14ac:dyDescent="0.2">
      <c r="C15" s="86">
        <v>2</v>
      </c>
      <c r="D15" s="87">
        <v>32</v>
      </c>
      <c r="E15" s="45">
        <v>20</v>
      </c>
      <c r="F15" s="45">
        <v>55</v>
      </c>
      <c r="G15" s="45">
        <v>5</v>
      </c>
      <c r="H15" s="45">
        <v>80</v>
      </c>
      <c r="I15" s="45">
        <v>27</v>
      </c>
      <c r="J15" s="45">
        <v>44</v>
      </c>
      <c r="K15" s="45">
        <v>67</v>
      </c>
      <c r="L15" s="45">
        <v>69</v>
      </c>
      <c r="M15" s="45">
        <v>16</v>
      </c>
      <c r="N15" s="45">
        <v>7</v>
      </c>
      <c r="O15" s="45">
        <v>80</v>
      </c>
      <c r="Q15" s="86">
        <v>2</v>
      </c>
      <c r="R15" s="24" t="s">
        <v>345</v>
      </c>
      <c r="S15" s="24" t="s">
        <v>342</v>
      </c>
      <c r="T15" s="24" t="s">
        <v>695</v>
      </c>
      <c r="U15" s="24" t="s">
        <v>696</v>
      </c>
      <c r="V15" s="24" t="s">
        <v>697</v>
      </c>
      <c r="W15" s="24" t="s">
        <v>698</v>
      </c>
    </row>
    <row r="16" spans="1:23" x14ac:dyDescent="0.2">
      <c r="C16" s="86">
        <v>3</v>
      </c>
      <c r="D16" s="87">
        <v>89</v>
      </c>
      <c r="E16" s="45">
        <v>74</v>
      </c>
      <c r="F16" s="45">
        <v>71</v>
      </c>
      <c r="G16" s="45">
        <v>25</v>
      </c>
      <c r="H16" s="45">
        <v>61</v>
      </c>
      <c r="I16" s="45">
        <v>50</v>
      </c>
      <c r="J16" s="45">
        <v>67</v>
      </c>
      <c r="K16" s="45">
        <v>44</v>
      </c>
      <c r="L16" s="45">
        <v>53</v>
      </c>
      <c r="M16" s="45">
        <v>75</v>
      </c>
      <c r="N16" s="45">
        <v>21</v>
      </c>
      <c r="O16" s="45">
        <v>31</v>
      </c>
      <c r="Q16" s="86">
        <v>3</v>
      </c>
      <c r="R16" s="24" t="s">
        <v>347</v>
      </c>
      <c r="S16" s="24" t="s">
        <v>345</v>
      </c>
      <c r="T16" s="24" t="s">
        <v>342</v>
      </c>
      <c r="U16" s="24" t="s">
        <v>695</v>
      </c>
      <c r="V16" s="24" t="s">
        <v>696</v>
      </c>
      <c r="W16" s="24" t="s">
        <v>697</v>
      </c>
    </row>
    <row r="17" spans="2:26" x14ac:dyDescent="0.2">
      <c r="C17" s="86">
        <v>4</v>
      </c>
      <c r="D17" s="87">
        <v>27</v>
      </c>
      <c r="E17" s="45">
        <v>60</v>
      </c>
      <c r="F17" s="45">
        <v>62</v>
      </c>
      <c r="G17" s="45">
        <v>92</v>
      </c>
      <c r="H17" s="45">
        <v>3</v>
      </c>
      <c r="I17" s="45">
        <v>55</v>
      </c>
      <c r="J17" s="45">
        <v>27</v>
      </c>
      <c r="K17" s="45">
        <v>14</v>
      </c>
      <c r="L17" s="45">
        <v>28</v>
      </c>
      <c r="M17" s="45">
        <v>80</v>
      </c>
      <c r="N17" s="45">
        <v>94</v>
      </c>
      <c r="O17" s="45">
        <v>94</v>
      </c>
      <c r="Q17" s="86">
        <v>4</v>
      </c>
      <c r="R17" s="24" t="s">
        <v>350</v>
      </c>
      <c r="S17" s="24" t="s">
        <v>347</v>
      </c>
      <c r="T17" s="24" t="s">
        <v>345</v>
      </c>
      <c r="U17" s="24" t="s">
        <v>342</v>
      </c>
      <c r="V17" s="24" t="s">
        <v>695</v>
      </c>
      <c r="W17" s="24" t="s">
        <v>696</v>
      </c>
    </row>
    <row r="18" spans="2:26" x14ac:dyDescent="0.2">
      <c r="C18" s="86">
        <v>5</v>
      </c>
      <c r="D18" s="87">
        <v>85</v>
      </c>
      <c r="E18" s="45">
        <v>33</v>
      </c>
      <c r="F18" s="45">
        <v>29</v>
      </c>
      <c r="G18" s="45">
        <v>80</v>
      </c>
      <c r="H18" s="45">
        <v>5</v>
      </c>
      <c r="I18" s="45">
        <v>32</v>
      </c>
      <c r="J18" s="45">
        <v>62</v>
      </c>
      <c r="K18" s="45">
        <v>67</v>
      </c>
      <c r="L18" s="45">
        <v>3</v>
      </c>
      <c r="M18" s="45">
        <v>15</v>
      </c>
      <c r="N18" s="45">
        <v>51</v>
      </c>
      <c r="O18" s="45">
        <v>37</v>
      </c>
      <c r="Q18" s="86">
        <v>5</v>
      </c>
      <c r="R18" s="24" t="s">
        <v>351</v>
      </c>
      <c r="S18" s="24" t="s">
        <v>350</v>
      </c>
      <c r="T18" s="24" t="s">
        <v>347</v>
      </c>
      <c r="U18" s="24" t="s">
        <v>345</v>
      </c>
      <c r="V18" s="24" t="s">
        <v>342</v>
      </c>
      <c r="W18" s="24" t="s">
        <v>695</v>
      </c>
    </row>
    <row r="19" spans="2:26" x14ac:dyDescent="0.2">
      <c r="C19" s="86">
        <v>6</v>
      </c>
      <c r="D19" s="87">
        <v>53</v>
      </c>
      <c r="E19" s="45">
        <v>2</v>
      </c>
      <c r="F19" s="45">
        <v>84</v>
      </c>
      <c r="G19" s="45">
        <v>70</v>
      </c>
      <c r="H19" s="45">
        <v>39</v>
      </c>
      <c r="I19" s="45">
        <v>11</v>
      </c>
      <c r="J19" s="45">
        <v>53</v>
      </c>
      <c r="K19" s="45">
        <v>82</v>
      </c>
      <c r="L19" s="45">
        <v>52</v>
      </c>
      <c r="M19" s="45">
        <v>77</v>
      </c>
      <c r="N19" s="45">
        <v>13</v>
      </c>
      <c r="O19" s="45">
        <v>27</v>
      </c>
      <c r="Q19" s="86">
        <v>6</v>
      </c>
      <c r="R19" s="24" t="s">
        <v>700</v>
      </c>
      <c r="S19" s="24" t="s">
        <v>351</v>
      </c>
      <c r="T19" s="24" t="s">
        <v>350</v>
      </c>
      <c r="U19" s="24" t="s">
        <v>347</v>
      </c>
      <c r="V19" s="24" t="s">
        <v>345</v>
      </c>
      <c r="W19" s="24" t="s">
        <v>342</v>
      </c>
    </row>
    <row r="20" spans="2:26" x14ac:dyDescent="0.2">
      <c r="C20" s="86">
        <v>7</v>
      </c>
      <c r="D20" s="87">
        <v>72</v>
      </c>
      <c r="E20" s="45">
        <v>93</v>
      </c>
      <c r="F20" s="45">
        <v>59</v>
      </c>
      <c r="G20" s="45">
        <v>67</v>
      </c>
      <c r="H20" s="45">
        <v>31</v>
      </c>
      <c r="I20" s="45">
        <v>96</v>
      </c>
      <c r="J20" s="45">
        <v>75</v>
      </c>
      <c r="K20" s="45">
        <v>85</v>
      </c>
      <c r="L20" s="45">
        <v>41</v>
      </c>
      <c r="M20" s="45">
        <v>28</v>
      </c>
      <c r="N20" s="45">
        <v>66</v>
      </c>
      <c r="O20" s="45">
        <v>72</v>
      </c>
      <c r="Q20" s="86">
        <v>7</v>
      </c>
      <c r="R20" s="24" t="s">
        <v>701</v>
      </c>
      <c r="S20" s="24" t="s">
        <v>700</v>
      </c>
      <c r="T20" s="24" t="s">
        <v>351</v>
      </c>
      <c r="U20" s="24" t="s">
        <v>350</v>
      </c>
      <c r="V20" s="24" t="s">
        <v>347</v>
      </c>
      <c r="W20" s="24" t="s">
        <v>345</v>
      </c>
    </row>
    <row r="21" spans="2:26" x14ac:dyDescent="0.2">
      <c r="C21" s="86">
        <v>8</v>
      </c>
      <c r="D21" s="87">
        <v>85</v>
      </c>
      <c r="E21" s="45">
        <v>60</v>
      </c>
      <c r="F21" s="45">
        <v>74</v>
      </c>
      <c r="G21" s="45">
        <v>76</v>
      </c>
      <c r="H21" s="45">
        <v>65</v>
      </c>
      <c r="I21" s="45">
        <v>93</v>
      </c>
      <c r="J21" s="45">
        <v>12</v>
      </c>
      <c r="K21" s="45">
        <v>4</v>
      </c>
      <c r="L21" s="45">
        <v>48</v>
      </c>
      <c r="M21" s="45">
        <v>81</v>
      </c>
      <c r="N21" s="45">
        <v>62</v>
      </c>
      <c r="O21" s="45">
        <v>31</v>
      </c>
      <c r="Q21" s="86">
        <v>8</v>
      </c>
      <c r="R21" s="24" t="s">
        <v>702</v>
      </c>
      <c r="S21" s="24" t="s">
        <v>701</v>
      </c>
      <c r="T21" s="24" t="s">
        <v>700</v>
      </c>
      <c r="U21" s="24" t="s">
        <v>351</v>
      </c>
      <c r="V21" s="24" t="s">
        <v>350</v>
      </c>
      <c r="W21" s="24" t="s">
        <v>347</v>
      </c>
    </row>
    <row r="22" spans="2:26" x14ac:dyDescent="0.2">
      <c r="C22" s="86">
        <v>9</v>
      </c>
      <c r="D22" s="87">
        <v>6</v>
      </c>
      <c r="E22" s="45">
        <v>67</v>
      </c>
      <c r="F22" s="45">
        <v>64</v>
      </c>
      <c r="G22" s="45">
        <v>34</v>
      </c>
      <c r="H22" s="45">
        <v>47</v>
      </c>
      <c r="I22" s="45">
        <v>93</v>
      </c>
      <c r="J22" s="45">
        <v>16</v>
      </c>
      <c r="K22" s="45">
        <v>5</v>
      </c>
      <c r="L22" s="45">
        <v>3</v>
      </c>
      <c r="M22" s="45">
        <v>27</v>
      </c>
      <c r="N22" s="45">
        <v>28</v>
      </c>
      <c r="O22" s="45">
        <v>99</v>
      </c>
      <c r="Q22" s="86">
        <v>9</v>
      </c>
      <c r="R22" s="24" t="s">
        <v>703</v>
      </c>
      <c r="S22" s="24" t="s">
        <v>702</v>
      </c>
      <c r="T22" s="24" t="s">
        <v>701</v>
      </c>
      <c r="U22" s="24" t="s">
        <v>700</v>
      </c>
      <c r="V22" s="24" t="s">
        <v>351</v>
      </c>
      <c r="W22" s="24" t="s">
        <v>350</v>
      </c>
    </row>
    <row r="23" spans="2:26" x14ac:dyDescent="0.2">
      <c r="C23" s="86">
        <v>10</v>
      </c>
      <c r="D23" s="87">
        <v>78</v>
      </c>
      <c r="E23" s="45">
        <v>34</v>
      </c>
      <c r="F23" s="45">
        <v>84</v>
      </c>
      <c r="G23" s="45">
        <v>11</v>
      </c>
      <c r="H23" s="45">
        <v>26</v>
      </c>
      <c r="I23" s="45">
        <v>76</v>
      </c>
      <c r="J23" s="45">
        <v>100</v>
      </c>
      <c r="K23" s="45">
        <v>50</v>
      </c>
      <c r="L23" s="45">
        <v>53</v>
      </c>
      <c r="M23" s="45">
        <v>61</v>
      </c>
      <c r="N23" s="45">
        <v>32</v>
      </c>
      <c r="O23" s="45">
        <v>44</v>
      </c>
      <c r="Q23" s="86">
        <v>10</v>
      </c>
      <c r="R23" s="24" t="s">
        <v>704</v>
      </c>
      <c r="S23" s="24" t="s">
        <v>703</v>
      </c>
      <c r="T23" s="24" t="s">
        <v>702</v>
      </c>
      <c r="U23" s="24" t="s">
        <v>701</v>
      </c>
      <c r="V23" s="24" t="s">
        <v>700</v>
      </c>
      <c r="W23" s="24" t="s">
        <v>351</v>
      </c>
    </row>
    <row r="24" spans="2:26" x14ac:dyDescent="0.2">
      <c r="C24" s="86">
        <v>11</v>
      </c>
      <c r="D24" s="87">
        <v>97</v>
      </c>
      <c r="E24" s="45">
        <v>76</v>
      </c>
      <c r="F24" s="45">
        <v>76</v>
      </c>
      <c r="G24" s="45">
        <v>35</v>
      </c>
      <c r="H24" s="45">
        <v>34</v>
      </c>
      <c r="I24" s="45">
        <v>25</v>
      </c>
      <c r="J24" s="45">
        <v>59</v>
      </c>
      <c r="K24" s="45">
        <v>36</v>
      </c>
      <c r="L24" s="45">
        <v>78</v>
      </c>
      <c r="M24" s="45">
        <v>42</v>
      </c>
      <c r="N24" s="45">
        <v>84</v>
      </c>
      <c r="O24" s="45">
        <v>77</v>
      </c>
      <c r="Q24" s="86">
        <v>11</v>
      </c>
      <c r="R24" s="24" t="s">
        <v>705</v>
      </c>
      <c r="S24" s="24" t="s">
        <v>704</v>
      </c>
      <c r="T24" s="24" t="s">
        <v>703</v>
      </c>
      <c r="U24" s="24" t="s">
        <v>702</v>
      </c>
      <c r="V24" s="24" t="s">
        <v>701</v>
      </c>
      <c r="W24" s="24" t="s">
        <v>700</v>
      </c>
    </row>
    <row r="25" spans="2:26" x14ac:dyDescent="0.2">
      <c r="C25" s="86">
        <v>12</v>
      </c>
      <c r="D25" s="87">
        <v>19</v>
      </c>
      <c r="E25" s="45">
        <v>13</v>
      </c>
      <c r="F25" s="45">
        <v>50</v>
      </c>
      <c r="G25" s="45">
        <v>40</v>
      </c>
      <c r="H25" s="45">
        <v>26</v>
      </c>
      <c r="I25" s="45">
        <v>5</v>
      </c>
      <c r="J25" s="45">
        <v>46</v>
      </c>
      <c r="K25" s="45">
        <v>16</v>
      </c>
      <c r="L25" s="45">
        <v>42</v>
      </c>
      <c r="M25" s="45">
        <v>16</v>
      </c>
      <c r="N25" s="45">
        <v>28</v>
      </c>
      <c r="O25" s="45">
        <v>43</v>
      </c>
      <c r="Q25" s="86">
        <v>12</v>
      </c>
      <c r="R25" s="24" t="s">
        <v>706</v>
      </c>
      <c r="S25" s="24" t="s">
        <v>705</v>
      </c>
      <c r="T25" s="24" t="s">
        <v>704</v>
      </c>
      <c r="U25" s="24" t="s">
        <v>703</v>
      </c>
      <c r="V25" s="24" t="s">
        <v>702</v>
      </c>
      <c r="W25" s="24" t="s">
        <v>701</v>
      </c>
    </row>
    <row r="28" spans="2:26" x14ac:dyDescent="0.2">
      <c r="B28" s="27" t="s">
        <v>352</v>
      </c>
      <c r="C28" s="26"/>
      <c r="D28" s="26"/>
      <c r="E28" s="26"/>
      <c r="F28" s="26"/>
      <c r="G28" s="26"/>
      <c r="H28" s="26"/>
      <c r="I28" s="26"/>
      <c r="J28" s="26"/>
      <c r="K28" s="26"/>
      <c r="L28" s="26"/>
      <c r="M28" s="26"/>
      <c r="N28" s="26"/>
      <c r="O28" s="26"/>
      <c r="P28" s="26"/>
      <c r="Q28" s="26"/>
      <c r="R28" s="26"/>
      <c r="S28" s="26"/>
      <c r="T28" s="26"/>
      <c r="U28" s="26"/>
      <c r="V28" s="26"/>
      <c r="W28" s="26"/>
      <c r="X28" s="26"/>
      <c r="Y28" s="26"/>
      <c r="Z28" s="26"/>
    </row>
    <row r="30" spans="2:26" x14ac:dyDescent="0.2">
      <c r="C30" t="s">
        <v>707</v>
      </c>
      <c r="D30" t="s">
        <v>708</v>
      </c>
    </row>
    <row r="31" spans="2:26" x14ac:dyDescent="0.2">
      <c r="D31" t="s">
        <v>709</v>
      </c>
    </row>
    <row r="33" spans="3:12" x14ac:dyDescent="0.2">
      <c r="E33" s="23" t="s">
        <v>710</v>
      </c>
      <c r="F33" s="45">
        <v>11</v>
      </c>
      <c r="H33" s="23" t="s">
        <v>711</v>
      </c>
      <c r="I33" s="101" cm="1">
        <f t="array" ref="I33:I35" xml:space="preserve"> _xlfn.LET(
  _xlpm._rng, $D$14:$O$25,
  _xlpm._itm, F33,
  _xlfn.TOCOL( IF(_xlpm._rng = _xlpm._itm, _xlpm._rng, NA()), 2)
)</f>
        <v>11</v>
      </c>
      <c r="J33" s="82"/>
      <c r="L33" s="51" t="str" cm="1">
        <f t="array" aca="1" ref="L33:L37" ca="1" xml:space="preserve"> _xlfn.TEXTSPLIT( _xlfn.FORMULATEXT(I33), , CHAR(10))</f>
        <v>= LET(</v>
      </c>
    </row>
    <row r="34" spans="3:12" x14ac:dyDescent="0.2">
      <c r="I34" s="88">
        <v>11</v>
      </c>
      <c r="J34" s="21"/>
      <c r="L34" s="51" t="str">
        <f ca="1"/>
        <v xml:space="preserve">  _rng, $D$14:$O$25,</v>
      </c>
    </row>
    <row r="35" spans="3:12" x14ac:dyDescent="0.2">
      <c r="I35" s="88">
        <v>11</v>
      </c>
      <c r="J35" s="21"/>
      <c r="L35" s="51" t="str">
        <f ca="1"/>
        <v xml:space="preserve">  _itm, F33,</v>
      </c>
    </row>
    <row r="36" spans="3:12" x14ac:dyDescent="0.2">
      <c r="I36" s="88"/>
      <c r="J36" s="21"/>
      <c r="L36" s="51" t="str">
        <f ca="1"/>
        <v xml:space="preserve">  TOCOL( IF(_rng = _itm, _rng, NA()), 2)</v>
      </c>
    </row>
    <row r="37" spans="3:12" x14ac:dyDescent="0.2">
      <c r="I37" s="88"/>
      <c r="J37" s="21"/>
      <c r="L37" s="51" t="str">
        <f ca="1"/>
        <v>)</v>
      </c>
    </row>
    <row r="40" spans="3:12" x14ac:dyDescent="0.2">
      <c r="C40" t="s">
        <v>712</v>
      </c>
      <c r="D40" t="s">
        <v>713</v>
      </c>
    </row>
    <row r="42" spans="3:12" x14ac:dyDescent="0.2">
      <c r="E42" s="23" t="s">
        <v>710</v>
      </c>
      <c r="F42" s="45">
        <v>0</v>
      </c>
      <c r="H42" s="23" t="s">
        <v>711</v>
      </c>
      <c r="I42" s="101" t="e" cm="1">
        <f t="array" ref="I42" xml:space="preserve"> _xlfn.LET(
  _xlpm._rng, $D$14:$O$25,
  _xlpm._itm, F42,
  _xlpm._out, _xlfn.TOCOL( IF(_xlpm._rng = _xlpm._itm, _xlpm._rng, NA()), 2),
  IF( ISERROR(_xlpm._out), NA(), _xlpm._out)
)</f>
        <v>#N/A</v>
      </c>
      <c r="J42" s="82"/>
      <c r="L42" s="51" t="str" cm="1">
        <f t="array" aca="1" ref="L42:L47" ca="1" xml:space="preserve"> _xlfn.TEXTSPLIT( _xlfn.FORMULATEXT(I42), , CHAR(10))</f>
        <v>= LET(</v>
      </c>
    </row>
    <row r="43" spans="3:12" x14ac:dyDescent="0.2">
      <c r="I43" s="88"/>
      <c r="J43" s="21"/>
      <c r="L43" s="51" t="str">
        <f ca="1"/>
        <v xml:space="preserve">  _rng, $D$14:$O$25,</v>
      </c>
    </row>
    <row r="44" spans="3:12" x14ac:dyDescent="0.2">
      <c r="I44" s="88"/>
      <c r="J44" s="21"/>
      <c r="L44" s="51" t="str">
        <f ca="1"/>
        <v xml:space="preserve">  _itm, F42,</v>
      </c>
    </row>
    <row r="45" spans="3:12" x14ac:dyDescent="0.2">
      <c r="I45" s="88"/>
      <c r="J45" s="21"/>
      <c r="L45" s="51" t="str">
        <f ca="1"/>
        <v xml:space="preserve">  _out, TOCOL( IF(_rng = _itm, _rng, NA()), 2),</v>
      </c>
    </row>
    <row r="46" spans="3:12" x14ac:dyDescent="0.2">
      <c r="I46" s="88"/>
      <c r="J46" s="21"/>
      <c r="L46" s="51" t="str">
        <f ca="1"/>
        <v xml:space="preserve">  IF( ISERROR(_out), NA(), _out)</v>
      </c>
    </row>
    <row r="47" spans="3:12" x14ac:dyDescent="0.2">
      <c r="L47" s="51" t="str">
        <f ca="1"/>
        <v>)</v>
      </c>
    </row>
    <row r="50" spans="3:12" x14ac:dyDescent="0.2">
      <c r="C50" t="s">
        <v>714</v>
      </c>
      <c r="D50" t="s">
        <v>715</v>
      </c>
    </row>
    <row r="52" spans="3:12" x14ac:dyDescent="0.2">
      <c r="E52" s="23" t="s">
        <v>710</v>
      </c>
      <c r="F52" s="45">
        <v>0</v>
      </c>
      <c r="H52" s="23" t="s">
        <v>711</v>
      </c>
      <c r="I52" s="101" t="str" cm="1">
        <f t="array" ref="I52" xml:space="preserve"> _xlfn.LET(
  _xlpm._rng, $D$14:$O$25,
  _xlpm._itm, F52,
  _xlpm._rep, IF( ISBLANK(F54), NA(), F54),
  _xlpm._out, _xlfn.TOCOL( IF(_xlpm._rng = _xlpm._itm, _xlpm._rng, NA()), 2),
  IF( ISERROR(_xlpm._out), _xlpm._rep, _xlpm._out)
)</f>
        <v>(not found)</v>
      </c>
      <c r="J52" s="82"/>
      <c r="L52" s="51" t="str" cm="1">
        <f t="array" aca="1" ref="L52:L58" ca="1" xml:space="preserve"> _xlfn.TEXTSPLIT( _xlfn.FORMULATEXT(I52), , CHAR(10))</f>
        <v>= LET(</v>
      </c>
    </row>
    <row r="53" spans="3:12" x14ac:dyDescent="0.2">
      <c r="I53" s="88"/>
      <c r="J53" s="21"/>
      <c r="L53" s="51" t="str">
        <f ca="1"/>
        <v xml:space="preserve">  _rng, $D$14:$O$25,</v>
      </c>
    </row>
    <row r="54" spans="3:12" x14ac:dyDescent="0.2">
      <c r="E54" s="23" t="s">
        <v>716</v>
      </c>
      <c r="F54" s="114" t="s">
        <v>717</v>
      </c>
      <c r="G54" s="115"/>
      <c r="I54" s="88"/>
      <c r="J54" s="21"/>
      <c r="L54" s="51" t="str">
        <f ca="1"/>
        <v xml:space="preserve">  _itm, F52,</v>
      </c>
    </row>
    <row r="55" spans="3:12" x14ac:dyDescent="0.2">
      <c r="I55" s="88"/>
      <c r="J55" s="21"/>
      <c r="L55" s="51" t="str">
        <f ca="1"/>
        <v xml:space="preserve">  _rep, IF( ISBLANK(F54), NA(), F54),</v>
      </c>
    </row>
    <row r="56" spans="3:12" x14ac:dyDescent="0.2">
      <c r="I56" s="88"/>
      <c r="J56" s="21"/>
      <c r="L56" s="51" t="str">
        <f ca="1"/>
        <v xml:space="preserve">  _out, TOCOL( IF(_rng = _itm, _rng, NA()), 2),</v>
      </c>
    </row>
    <row r="57" spans="3:12" x14ac:dyDescent="0.2">
      <c r="L57" s="51" t="str">
        <f ca="1"/>
        <v xml:space="preserve">  IF( ISERROR(_out), _rep, _out)</v>
      </c>
    </row>
    <row r="58" spans="3:12" x14ac:dyDescent="0.2">
      <c r="L58" s="51" t="str">
        <f ca="1"/>
        <v>)</v>
      </c>
    </row>
    <row r="61" spans="3:12" x14ac:dyDescent="0.2">
      <c r="C61" t="s">
        <v>718</v>
      </c>
      <c r="D61" t="s">
        <v>719</v>
      </c>
    </row>
    <row r="63" spans="3:12" x14ac:dyDescent="0.2">
      <c r="E63" s="23" t="s">
        <v>710</v>
      </c>
      <c r="F63" s="45">
        <v>1</v>
      </c>
      <c r="H63" s="23" t="s">
        <v>711</v>
      </c>
      <c r="I63" s="101" t="str" cm="1">
        <f t="array" ref="I63" xml:space="preserve"> _xlfn.LET(
  _xlpm._rng, $D$14:$O$25,
  _xlpm._itm, F63,
  _xlpm._optn, F66,
  _xlpm._rep, IF( ISBLANK(F65), NA(), F65),
  _xlpm._out, _xlfn.TOCOL( IF(_xlpm._rng = _xlpm._itm, _xlpm._rng, NA()), 2),
  _xlpm._rtn, CHOOSE(_xlpm._optn + 1,
    IF( ISERROR(_xlpm._out), _xlpm._rep, _xlpm._out),
    MAX( IF( ISERROR(_xlpm._out), 0, ROWS(_xlpm._out)))
  ),
  _xlpm._rtn
)</f>
        <v>(not found)</v>
      </c>
      <c r="J63" s="82"/>
      <c r="L63" s="51" t="str" cm="1">
        <f t="array" aca="1" ref="L63:L74" ca="1" xml:space="preserve"> _xlfn.TEXTSPLIT( _xlfn.FORMULATEXT(I63), , CHAR(10))</f>
        <v>= LET(</v>
      </c>
    </row>
    <row r="64" spans="3:12" x14ac:dyDescent="0.2">
      <c r="I64" s="88"/>
      <c r="J64" s="21"/>
      <c r="L64" s="51" t="str">
        <f ca="1"/>
        <v xml:space="preserve">  _rng, $D$14:$O$25,</v>
      </c>
    </row>
    <row r="65" spans="2:26" x14ac:dyDescent="0.2">
      <c r="E65" s="23" t="s">
        <v>716</v>
      </c>
      <c r="F65" s="114" t="s">
        <v>717</v>
      </c>
      <c r="G65" s="115"/>
      <c r="I65" s="88"/>
      <c r="J65" s="21"/>
      <c r="L65" s="51" t="str">
        <f ca="1"/>
        <v xml:space="preserve">  _itm, F63,</v>
      </c>
    </row>
    <row r="66" spans="2:26" x14ac:dyDescent="0.2">
      <c r="E66" s="23" t="s">
        <v>720</v>
      </c>
      <c r="F66" s="45">
        <v>0</v>
      </c>
      <c r="I66" s="88"/>
      <c r="J66" s="21"/>
      <c r="L66" s="51" t="str">
        <f ca="1"/>
        <v xml:space="preserve">  _optn, F66,</v>
      </c>
    </row>
    <row r="67" spans="2:26" x14ac:dyDescent="0.2">
      <c r="I67" s="88"/>
      <c r="J67" s="21"/>
      <c r="L67" s="51" t="str">
        <f ca="1"/>
        <v xml:space="preserve">  _rep, IF( ISBLANK(F65), NA(), F65),</v>
      </c>
    </row>
    <row r="68" spans="2:26" x14ac:dyDescent="0.2">
      <c r="L68" s="51" t="str">
        <f ca="1"/>
        <v xml:space="preserve">  _out, TOCOL( IF(_rng = _itm, _rng, NA()), 2),</v>
      </c>
    </row>
    <row r="69" spans="2:26" x14ac:dyDescent="0.2">
      <c r="L69" s="51" t="str">
        <f ca="1"/>
        <v xml:space="preserve">  _rtn, CHOOSE(_optn + 1,</v>
      </c>
    </row>
    <row r="70" spans="2:26" x14ac:dyDescent="0.2">
      <c r="L70" s="51" t="str">
        <f ca="1"/>
        <v xml:space="preserve">    IF( ISERROR(_out), _rep, _out),</v>
      </c>
    </row>
    <row r="71" spans="2:26" x14ac:dyDescent="0.2">
      <c r="L71" s="51" t="str">
        <f ca="1"/>
        <v xml:space="preserve">    MAX( IF( ISERROR(_out), 0, ROWS(_out)))</v>
      </c>
    </row>
    <row r="72" spans="2:26" x14ac:dyDescent="0.2">
      <c r="L72" s="51" t="str">
        <f ca="1"/>
        <v xml:space="preserve">  ),</v>
      </c>
    </row>
    <row r="73" spans="2:26" x14ac:dyDescent="0.2">
      <c r="L73" s="51" t="str">
        <f ca="1"/>
        <v xml:space="preserve">  _rtn</v>
      </c>
    </row>
    <row r="74" spans="2:26" x14ac:dyDescent="0.2">
      <c r="L74" s="51" t="str">
        <f ca="1"/>
        <v>)</v>
      </c>
    </row>
    <row r="77" spans="2:26" x14ac:dyDescent="0.2">
      <c r="B77" s="27" t="s">
        <v>721</v>
      </c>
      <c r="C77" s="26"/>
      <c r="D77" s="26"/>
      <c r="E77" s="26"/>
      <c r="F77" s="26"/>
      <c r="G77" s="26"/>
      <c r="H77" s="26"/>
      <c r="I77" s="26"/>
      <c r="J77" s="26"/>
      <c r="K77" s="26"/>
      <c r="L77" s="26"/>
      <c r="M77" s="26"/>
      <c r="N77" s="26"/>
      <c r="O77" s="26"/>
      <c r="P77" s="26"/>
      <c r="Q77" s="26"/>
      <c r="R77" s="26"/>
      <c r="S77" s="26"/>
      <c r="T77" s="26"/>
      <c r="U77" s="26"/>
      <c r="V77" s="26"/>
      <c r="W77" s="26"/>
      <c r="X77" s="26"/>
      <c r="Y77" s="26"/>
      <c r="Z77" s="26"/>
    </row>
    <row r="79" spans="2:26" x14ac:dyDescent="0.2">
      <c r="C79" t="s">
        <v>722</v>
      </c>
      <c r="D79" t="s">
        <v>723</v>
      </c>
    </row>
    <row r="81" spans="3:12" x14ac:dyDescent="0.2">
      <c r="E81" s="23" t="s">
        <v>710</v>
      </c>
      <c r="F81" s="45">
        <v>11</v>
      </c>
      <c r="H81" s="23" t="s">
        <v>711</v>
      </c>
      <c r="I81" s="101" t="str" cm="1">
        <f t="array" ref="I81:I83" xml:space="preserve"> _xlfn.LET(
  _xlpm._rng, $D$14:$O$25,
  _xlpm._itm, F81,
  _xlpm._rep, IF( ISBLANK(F83), NA(), F83),
  _xlpm._tbl, ROW(_xlpm._rng) &amp; "," &amp; COLUMN(_xlpm._rng),
  _xlpm._out, _xlfn.TOCOL( IF(_xlpm._rng = _xlpm._itm, _xlpm._tbl, NA()), 2),
  IF( ISERROR(_xlpm._out), _xlpm._rep, _xlpm._out)
)</f>
        <v>14,11</v>
      </c>
      <c r="J81" s="82"/>
      <c r="L81" s="51" t="str" cm="1">
        <f t="array" aca="1" ref="L81:L88" ca="1" xml:space="preserve"> _xlfn.TEXTSPLIT( _xlfn.FORMULATEXT(I81), , CHAR(10))</f>
        <v>= LET(</v>
      </c>
    </row>
    <row r="82" spans="3:12" x14ac:dyDescent="0.2">
      <c r="I82" s="88" t="str">
        <v>19,9</v>
      </c>
      <c r="J82" s="21"/>
      <c r="L82" s="51" t="str">
        <f ca="1"/>
        <v xml:space="preserve">  _rng, $D$14:$O$25,</v>
      </c>
    </row>
    <row r="83" spans="3:12" x14ac:dyDescent="0.2">
      <c r="E83" s="23" t="s">
        <v>716</v>
      </c>
      <c r="F83" s="114" t="s">
        <v>717</v>
      </c>
      <c r="G83" s="115"/>
      <c r="I83" s="88" t="str">
        <v>23,7</v>
      </c>
      <c r="J83" s="21"/>
      <c r="L83" s="51" t="str">
        <f ca="1"/>
        <v xml:space="preserve">  _itm, F81,</v>
      </c>
    </row>
    <row r="84" spans="3:12" x14ac:dyDescent="0.2">
      <c r="I84" s="88"/>
      <c r="J84" s="21"/>
      <c r="L84" s="51" t="str">
        <f ca="1"/>
        <v xml:space="preserve">  _rep, IF( ISBLANK(F83), NA(), F83),</v>
      </c>
    </row>
    <row r="85" spans="3:12" x14ac:dyDescent="0.2">
      <c r="I85" s="88"/>
      <c r="J85" s="21"/>
      <c r="L85" s="51" t="str">
        <f ca="1"/>
        <v xml:space="preserve">  _tbl, ROW(_rng) &amp; "," &amp; COLUMN(_rng),</v>
      </c>
    </row>
    <row r="86" spans="3:12" x14ac:dyDescent="0.2">
      <c r="L86" s="51" t="str">
        <f ca="1"/>
        <v xml:space="preserve">  _out, TOCOL( IF(_rng = _itm, _tbl, NA()), 2),</v>
      </c>
    </row>
    <row r="87" spans="3:12" x14ac:dyDescent="0.2">
      <c r="L87" s="51" t="str">
        <f ca="1"/>
        <v xml:space="preserve">  IF( ISERROR(_out), _rep, _out)</v>
      </c>
    </row>
    <row r="88" spans="3:12" x14ac:dyDescent="0.2">
      <c r="L88" s="51" t="str">
        <f ca="1"/>
        <v>)</v>
      </c>
    </row>
    <row r="91" spans="3:12" x14ac:dyDescent="0.2">
      <c r="C91" t="s">
        <v>724</v>
      </c>
      <c r="D91" t="s">
        <v>725</v>
      </c>
    </row>
    <row r="93" spans="3:12" x14ac:dyDescent="0.2">
      <c r="E93" s="23" t="s">
        <v>710</v>
      </c>
      <c r="F93" s="45">
        <v>11</v>
      </c>
      <c r="H93" s="23" t="s">
        <v>711</v>
      </c>
      <c r="I93" s="101" t="str" cm="1">
        <f t="array" ref="I93:I95" xml:space="preserve"> _xlfn.LET(
  _xlpm._rng, $D$14:$O$25,
  _xlpm._itm, F93,
  _xlpm._rep, IF( ISBLANK(F95), NA(), F95),
  _xlpm._tbl, (ROW(_xlpm._rng) - ROW( _xlfn.TAKE(_xlpm._rng, 1)) + 1) &amp; "," &amp; (COLUMN(_xlpm._rng) - COLUMN( _xlfn.TAKE(_xlpm._rng, , 1)) + 1),
  _xlpm._out, _xlfn.TOCOL( IF(_xlpm._rng = _xlpm._itm, _xlpm._tbl, NA()), 2),
  IF( ISERROR(_xlpm._out), _xlpm._rep, _xlpm._out)
)</f>
        <v>1,8</v>
      </c>
      <c r="J93" s="82"/>
      <c r="L93" s="51" t="str" cm="1">
        <f t="array" aca="1" ref="L93:L100" ca="1" xml:space="preserve"> _xlfn.TEXTSPLIT( _xlfn.FORMULATEXT(I93), , CHAR(10))</f>
        <v>= LET(</v>
      </c>
    </row>
    <row r="94" spans="3:12" x14ac:dyDescent="0.2">
      <c r="I94" s="88" t="str">
        <v>6,6</v>
      </c>
      <c r="J94" s="21"/>
      <c r="L94" s="51" t="str">
        <f ca="1"/>
        <v xml:space="preserve">  _rng, $D$14:$O$25,</v>
      </c>
    </row>
    <row r="95" spans="3:12" x14ac:dyDescent="0.2">
      <c r="E95" s="23" t="s">
        <v>716</v>
      </c>
      <c r="F95" s="114" t="s">
        <v>717</v>
      </c>
      <c r="G95" s="115"/>
      <c r="I95" s="88" t="str">
        <v>10,4</v>
      </c>
      <c r="J95" s="21"/>
      <c r="L95" s="51" t="str">
        <f ca="1"/>
        <v xml:space="preserve">  _itm, F93,</v>
      </c>
    </row>
    <row r="96" spans="3:12" x14ac:dyDescent="0.2">
      <c r="I96" s="88"/>
      <c r="J96" s="21"/>
      <c r="L96" s="51" t="str">
        <f ca="1"/>
        <v xml:space="preserve">  _rep, IF( ISBLANK(F95), NA(), F95),</v>
      </c>
    </row>
    <row r="97" spans="3:12" x14ac:dyDescent="0.2">
      <c r="I97" s="88"/>
      <c r="J97" s="21"/>
      <c r="L97" s="51" t="str">
        <f ca="1"/>
        <v xml:space="preserve">  _tbl, (ROW(_rng) - ROW( TAKE(_rng, 1)) + 1) &amp; "," &amp; (COLUMN(_rng) - COLUMN( TAKE(_rng, , 1)) + 1),</v>
      </c>
    </row>
    <row r="98" spans="3:12" x14ac:dyDescent="0.2">
      <c r="L98" s="51" t="str">
        <f ca="1"/>
        <v xml:space="preserve">  _out, TOCOL( IF(_rng = _itm, _tbl, NA()), 2),</v>
      </c>
    </row>
    <row r="99" spans="3:12" x14ac:dyDescent="0.2">
      <c r="L99" s="51" t="str">
        <f ca="1"/>
        <v xml:space="preserve">  IF( ISERROR(_out), _rep, _out)</v>
      </c>
    </row>
    <row r="100" spans="3:12" x14ac:dyDescent="0.2">
      <c r="L100" s="51" t="str">
        <f ca="1"/>
        <v>)</v>
      </c>
    </row>
    <row r="103" spans="3:12" x14ac:dyDescent="0.2">
      <c r="C103" t="s">
        <v>726</v>
      </c>
      <c r="D103" t="s">
        <v>727</v>
      </c>
    </row>
    <row r="105" spans="3:12" x14ac:dyDescent="0.2">
      <c r="E105" s="23" t="s">
        <v>710</v>
      </c>
      <c r="F105" s="45">
        <v>11</v>
      </c>
      <c r="H105" s="23" t="s">
        <v>711</v>
      </c>
      <c r="I105" s="101" t="str" cm="1">
        <f t="array" ref="I105:I107" xml:space="preserve"> _xlfn.LET(
  _xlpm._rng, $D$14:$O$25,
  _xlpm._itm, F105,
  _xlpm._rep, IF( ISBLANK(F107), NA(), F107),
  _xlpm._tbl, ADDRESS( ROW(_xlpm._rng), COLUMN(_xlpm._rng), 4, 1),
  _xlpm._out, _xlfn.TOCOL( IF(_xlpm._rng = _xlpm._itm, _xlpm._tbl, NA()), 2),
  IF( ISERROR(_xlpm._out), _xlpm._rep, _xlpm._out)
)</f>
        <v>K14</v>
      </c>
      <c r="J105" s="82"/>
      <c r="L105" s="51" t="str" cm="1">
        <f t="array" aca="1" ref="L105:L112" ca="1" xml:space="preserve"> _xlfn.TEXTSPLIT( _xlfn.FORMULATEXT(I105), , CHAR(10))</f>
        <v>= LET(</v>
      </c>
    </row>
    <row r="106" spans="3:12" x14ac:dyDescent="0.2">
      <c r="I106" s="88" t="str">
        <v>I19</v>
      </c>
      <c r="J106" s="21"/>
      <c r="L106" s="51" t="str">
        <f ca="1"/>
        <v xml:space="preserve">  _rng, $D$14:$O$25,</v>
      </c>
    </row>
    <row r="107" spans="3:12" x14ac:dyDescent="0.2">
      <c r="E107" s="23" t="s">
        <v>716</v>
      </c>
      <c r="F107" s="114" t="s">
        <v>717</v>
      </c>
      <c r="G107" s="115"/>
      <c r="I107" s="88" t="str">
        <v>G23</v>
      </c>
      <c r="J107" s="21"/>
      <c r="L107" s="51" t="str">
        <f ca="1"/>
        <v xml:space="preserve">  _itm, F105,</v>
      </c>
    </row>
    <row r="108" spans="3:12" x14ac:dyDescent="0.2">
      <c r="I108" s="88"/>
      <c r="J108" s="21"/>
      <c r="L108" s="51" t="str">
        <f ca="1"/>
        <v xml:space="preserve">  _rep, IF( ISBLANK(F107), NA(), F107),</v>
      </c>
    </row>
    <row r="109" spans="3:12" x14ac:dyDescent="0.2">
      <c r="I109" s="88"/>
      <c r="J109" s="21"/>
      <c r="L109" s="51" t="str">
        <f ca="1"/>
        <v xml:space="preserve">  _tbl, ADDRESS( ROW(_rng), COLUMN(_rng), 4, 1),</v>
      </c>
    </row>
    <row r="110" spans="3:12" x14ac:dyDescent="0.2">
      <c r="L110" s="51" t="str">
        <f ca="1"/>
        <v xml:space="preserve">  _out, TOCOL( IF(_rng = _itm, _tbl, NA()), 2),</v>
      </c>
    </row>
    <row r="111" spans="3:12" x14ac:dyDescent="0.2">
      <c r="L111" s="51" t="str">
        <f ca="1"/>
        <v xml:space="preserve">  IF( ISERROR(_out), _rep, _out)</v>
      </c>
    </row>
    <row r="112" spans="3:12" x14ac:dyDescent="0.2">
      <c r="L112" s="51" t="str">
        <f ca="1"/>
        <v>)</v>
      </c>
    </row>
    <row r="115" spans="2:26" x14ac:dyDescent="0.2">
      <c r="C115" t="s">
        <v>728</v>
      </c>
      <c r="D115" t="s">
        <v>729</v>
      </c>
    </row>
    <row r="117" spans="2:26" x14ac:dyDescent="0.2">
      <c r="E117" s="23" t="s">
        <v>710</v>
      </c>
      <c r="F117" s="45">
        <v>11</v>
      </c>
      <c r="H117" s="23" t="s">
        <v>711</v>
      </c>
      <c r="I117" s="101" t="str" cm="1">
        <f t="array" ref="I117:I119" xml:space="preserve"> _xlfn.LET(
  _xlpm._rng, $D$14:$O$25,
  _xlpm._itm, F117,
  _xlpm._rep, IF( ISBLANK(F119), NA(), F119),
  _xlpm._tbl, ADDRESS( ROW(_xlpm._rng), COLUMN(_xlpm._rng), IF(F121 = 1, 1, 4), F120),
  _xlpm._out, _xlfn.TOCOL( IF(_xlpm._rng = _xlpm._itm, _xlpm._tbl, NA()), 2),
  IF( ISERROR(_xlpm._out), _xlpm._rep, _xlpm._out)
)</f>
        <v>$K$14</v>
      </c>
      <c r="J117" s="82"/>
      <c r="L117" s="51" t="str" cm="1">
        <f t="array" aca="1" ref="L117:L124" ca="1" xml:space="preserve"> _xlfn.TEXTSPLIT( _xlfn.FORMULATEXT(I117), , CHAR(10))</f>
        <v>= LET(</v>
      </c>
    </row>
    <row r="118" spans="2:26" x14ac:dyDescent="0.2">
      <c r="I118" s="88" t="str">
        <v>$I$19</v>
      </c>
      <c r="J118" s="21"/>
      <c r="L118" s="51" t="str">
        <f ca="1"/>
        <v xml:space="preserve">  _rng, $D$14:$O$25,</v>
      </c>
    </row>
    <row r="119" spans="2:26" x14ac:dyDescent="0.2">
      <c r="E119" s="23" t="s">
        <v>716</v>
      </c>
      <c r="F119" s="114" t="s">
        <v>717</v>
      </c>
      <c r="G119" s="115"/>
      <c r="I119" s="88" t="str">
        <v>$G$23</v>
      </c>
      <c r="J119" s="21"/>
      <c r="L119" s="51" t="str">
        <f ca="1"/>
        <v xml:space="preserve">  _itm, F117,</v>
      </c>
    </row>
    <row r="120" spans="2:26" x14ac:dyDescent="0.2">
      <c r="E120" s="23" t="s">
        <v>730</v>
      </c>
      <c r="F120" s="116">
        <v>1</v>
      </c>
      <c r="G120" s="117"/>
      <c r="I120" s="88"/>
      <c r="J120" s="21"/>
      <c r="L120" s="51" t="str">
        <f ca="1"/>
        <v xml:space="preserve">  _rep, IF( ISBLANK(F119), NA(), F119),</v>
      </c>
    </row>
    <row r="121" spans="2:26" x14ac:dyDescent="0.2">
      <c r="E121" s="23" t="s">
        <v>731</v>
      </c>
      <c r="F121" s="116">
        <v>1</v>
      </c>
      <c r="G121" s="117"/>
      <c r="I121" s="88"/>
      <c r="J121" s="21"/>
      <c r="L121" s="51" t="str">
        <f ca="1"/>
        <v xml:space="preserve">  _tbl, ADDRESS( ROW(_rng), COLUMN(_rng), IF(F121 = 1, 1, 4), F120),</v>
      </c>
    </row>
    <row r="122" spans="2:26" x14ac:dyDescent="0.2">
      <c r="L122" s="51" t="str">
        <f ca="1"/>
        <v xml:space="preserve">  _out, TOCOL( IF(_rng = _itm, _tbl, NA()), 2),</v>
      </c>
    </row>
    <row r="123" spans="2:26" x14ac:dyDescent="0.2">
      <c r="L123" s="51" t="str">
        <f ca="1"/>
        <v xml:space="preserve">  IF( ISERROR(_out), _rep, _out)</v>
      </c>
    </row>
    <row r="124" spans="2:26" x14ac:dyDescent="0.2">
      <c r="L124" s="51" t="str">
        <f ca="1"/>
        <v>)</v>
      </c>
    </row>
    <row r="127" spans="2:26" x14ac:dyDescent="0.2">
      <c r="B127" s="27" t="s">
        <v>732</v>
      </c>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9" spans="3:12" x14ac:dyDescent="0.2">
      <c r="C129" t="s">
        <v>733</v>
      </c>
      <c r="D129" t="s">
        <v>734</v>
      </c>
    </row>
    <row r="131" spans="3:12" x14ac:dyDescent="0.2">
      <c r="E131" s="23" t="s">
        <v>710</v>
      </c>
      <c r="F131" s="24">
        <v>11</v>
      </c>
      <c r="H131" s="23" t="s">
        <v>711</v>
      </c>
      <c r="I131" s="101" cm="1">
        <f t="array" ref="I131" xml:space="preserve"> _xlfn.LET(
  _xlpm._rng, $D$14:$O$25,
  _xlpm._itm, F131,
  _xlpm._optn, F135,
  _xlpm._rep, IF( ISBLANK(F133), NA(), F133),
  _xlpm._tbl, CHOOSE(_xlpm._optn + 1,
    _xlpm._rng,
    (ROW(_xlpm._rng) - ROW( _xlfn.TAKE(_xlpm._rng, 1)) + 1) &amp; "," &amp; (COLUMN(_xlpm._rng) - COLUMN( _xlfn.TAKE(_xlpm._rng, , 1)) + 1),
    ROW(_xlpm._rng) &amp; "," &amp; COLUMN(_xlpm._rng),
    ADDRESS( ROW(_xlpm._rng), COLUMN(_xlpm._rng), 4, 1),
    ADDRESS( ROW(_xlpm._rng), COLUMN(_xlpm._rng), 1, 1),
    _xlpm._rng
  ),
  _xlpm._mtch, _xlfn.TOCOL( IF(_xlpm._rng = _xlpm._itm, _xlpm._tbl, NA()), 2),
  _xlpm._out, IF(_xlpm._optn &lt;&gt; 5, _xlpm._mtch, MAX( ROWS(_xlpm._mtch))),
  _xlpm._rtn, IF( ISERROR(_xlpm._out), IF(_xlpm._optn = 5, 0, _xlpm._rep), _xlpm._out),
  _xlpm._rtn
)</f>
        <v>3</v>
      </c>
      <c r="J131" s="82"/>
      <c r="L131" s="51" t="str" cm="1">
        <f t="array" aca="1" ref="L131:L148" ca="1" xml:space="preserve"> _xlfn.TEXTSPLIT( _xlfn.FORMULATEXT(I131), , CHAR(10))</f>
        <v>= LET(</v>
      </c>
    </row>
    <row r="132" spans="3:12" x14ac:dyDescent="0.2">
      <c r="I132" s="88"/>
      <c r="J132" s="21"/>
      <c r="L132" s="51" t="str">
        <f ca="1"/>
        <v xml:space="preserve">  _rng, $D$14:$O$25,</v>
      </c>
    </row>
    <row r="133" spans="3:12" x14ac:dyDescent="0.2">
      <c r="E133" s="23" t="s">
        <v>716</v>
      </c>
      <c r="F133" s="114" t="s">
        <v>717</v>
      </c>
      <c r="G133" s="115"/>
      <c r="I133" s="88"/>
      <c r="J133" s="21"/>
      <c r="L133" s="51" t="str">
        <f ca="1"/>
        <v xml:space="preserve">  _itm, F131,</v>
      </c>
    </row>
    <row r="134" spans="3:12" x14ac:dyDescent="0.2">
      <c r="E134" s="23"/>
      <c r="I134" s="88"/>
      <c r="J134" s="21"/>
      <c r="L134" s="51" t="str">
        <f ca="1"/>
        <v xml:space="preserve">  _optn, F135,</v>
      </c>
    </row>
    <row r="135" spans="3:12" x14ac:dyDescent="0.2">
      <c r="E135" s="23" t="s">
        <v>735</v>
      </c>
      <c r="F135" s="91">
        <v>5</v>
      </c>
      <c r="I135" s="88"/>
      <c r="J135" s="21"/>
      <c r="L135" s="51" t="str">
        <f ca="1"/>
        <v xml:space="preserve">  _rep, IF( ISBLANK(F133), NA(), F133),</v>
      </c>
    </row>
    <row r="136" spans="3:12" x14ac:dyDescent="0.2">
      <c r="L136" s="51" t="str">
        <f ca="1"/>
        <v xml:space="preserve">  _tbl, CHOOSE(_optn + 1,</v>
      </c>
    </row>
    <row r="137" spans="3:12" x14ac:dyDescent="0.2">
      <c r="D137" s="92" t="s">
        <v>736</v>
      </c>
      <c r="E137" s="93"/>
      <c r="L137" s="51" t="str">
        <f ca="1"/>
        <v xml:space="preserve">    _rng,</v>
      </c>
    </row>
    <row r="138" spans="3:12" x14ac:dyDescent="0.2">
      <c r="D138" s="94">
        <v>0</v>
      </c>
      <c r="E138" s="95" t="s">
        <v>737</v>
      </c>
      <c r="L138" s="51" t="str">
        <f ca="1"/>
        <v xml:space="preserve">    (ROW(_rng) - ROW( TAKE(_rng, 1)) + 1) &amp; "," &amp; (COLUMN(_rng) - COLUMN( TAKE(_rng, , 1)) + 1),</v>
      </c>
    </row>
    <row r="139" spans="3:12" x14ac:dyDescent="0.2">
      <c r="D139" s="94">
        <v>1</v>
      </c>
      <c r="E139" s="95" t="s">
        <v>738</v>
      </c>
      <c r="L139" s="51" t="str">
        <f ca="1"/>
        <v xml:space="preserve">    ROW(_rng) &amp; "," &amp; COLUMN(_rng),</v>
      </c>
    </row>
    <row r="140" spans="3:12" x14ac:dyDescent="0.2">
      <c r="D140" s="94">
        <v>2</v>
      </c>
      <c r="E140" s="95" t="s">
        <v>739</v>
      </c>
      <c r="L140" s="51" t="str">
        <f ca="1"/>
        <v xml:space="preserve">    ADDRESS( ROW(_rng), COLUMN(_rng), 4, 1),</v>
      </c>
    </row>
    <row r="141" spans="3:12" x14ac:dyDescent="0.2">
      <c r="D141" s="94">
        <v>3</v>
      </c>
      <c r="E141" s="95" t="s">
        <v>740</v>
      </c>
      <c r="L141" s="51" t="str">
        <f ca="1"/>
        <v xml:space="preserve">    ADDRESS( ROW(_rng), COLUMN(_rng), 1, 1),</v>
      </c>
    </row>
    <row r="142" spans="3:12" x14ac:dyDescent="0.2">
      <c r="D142" s="94">
        <v>4</v>
      </c>
      <c r="E142" s="95" t="s">
        <v>741</v>
      </c>
      <c r="L142" s="51" t="str">
        <f ca="1"/>
        <v xml:space="preserve">    _rng</v>
      </c>
    </row>
    <row r="143" spans="3:12" x14ac:dyDescent="0.2">
      <c r="D143" s="94">
        <v>5</v>
      </c>
      <c r="E143" s="95" t="s">
        <v>742</v>
      </c>
      <c r="L143" s="51" t="str">
        <f ca="1"/>
        <v xml:space="preserve">  ),</v>
      </c>
    </row>
    <row r="144" spans="3:12" x14ac:dyDescent="0.2">
      <c r="L144" s="51" t="str">
        <f ca="1"/>
        <v xml:space="preserve">  _mtch, TOCOL( IF(_rng = _itm, _tbl, NA()), 2),</v>
      </c>
    </row>
    <row r="145" spans="3:12" x14ac:dyDescent="0.2">
      <c r="L145" s="51" t="str">
        <f ca="1"/>
        <v xml:space="preserve">  _out, IF(_optn &lt;&gt; 5, _mtch, MAX( ROWS(_mtch))),</v>
      </c>
    </row>
    <row r="146" spans="3:12" x14ac:dyDescent="0.2">
      <c r="L146" s="51" t="str">
        <f ca="1"/>
        <v xml:space="preserve">  _rtn, IF( ISERROR(_out), IF(_optn = 5, 0, _rep), _out),</v>
      </c>
    </row>
    <row r="147" spans="3:12" x14ac:dyDescent="0.2">
      <c r="L147" s="51" t="str">
        <f ca="1"/>
        <v xml:space="preserve">  _rtn</v>
      </c>
    </row>
    <row r="148" spans="3:12" x14ac:dyDescent="0.2">
      <c r="L148" s="51" t="str">
        <f ca="1"/>
        <v>)</v>
      </c>
    </row>
    <row r="151" spans="3:12" x14ac:dyDescent="0.2">
      <c r="C151" t="s">
        <v>743</v>
      </c>
      <c r="D151" t="s">
        <v>744</v>
      </c>
    </row>
    <row r="153" spans="3:12" x14ac:dyDescent="0.2">
      <c r="E153" s="23" t="s">
        <v>745</v>
      </c>
      <c r="F153" s="24" t="s">
        <v>746</v>
      </c>
      <c r="H153" s="23" t="s">
        <v>711</v>
      </c>
      <c r="I153" s="88" t="str">
        <f xml:space="preserve"> _xlfn.LET(
  _xlpm.match_type, F153,
  _xlpm._mInp, IF( ISBLANK(_xlpm.match_type), 0, _xlpm.match_type),
  _xlpm._typ, IF( ISNUMBER(_xlpm._mInp), _xlpm._mInp + 1, MATCH( LOWER(_xlpm.match_type), {"=","&lt;&gt;","&gt;","&lt;","&gt;=","&lt;=","regex"}, 0)),
  _xlpm._rtn, IF(ISERROR(_xlpm._typ), NA(), CHOOSE(_xlpm._typ, "eq", "neq", "gt", "lt", "gteq", "lteq", "rgx")),
  _xlpm._rtn
)</f>
        <v>eq</v>
      </c>
      <c r="J153" s="21"/>
      <c r="L153" s="51" t="str" cm="1">
        <f t="array" aca="1" ref="L153:L159" ca="1" xml:space="preserve"> _xlfn.TEXTSPLIT( _xlfn.FORMULATEXT(I153), , CHAR(10))</f>
        <v>= LET(</v>
      </c>
    </row>
    <row r="154" spans="3:12" x14ac:dyDescent="0.2">
      <c r="L154" s="51" t="str">
        <f ca="1"/>
        <v xml:space="preserve">  match_type, F153,</v>
      </c>
    </row>
    <row r="155" spans="3:12" x14ac:dyDescent="0.2">
      <c r="D155" s="92" t="s">
        <v>747</v>
      </c>
      <c r="E155" s="93"/>
      <c r="F155" s="93"/>
      <c r="L155" s="51" t="str">
        <f ca="1"/>
        <v xml:space="preserve">  _mInp, IF( ISBLANK(match_type), 0, match_type),</v>
      </c>
    </row>
    <row r="156" spans="3:12" x14ac:dyDescent="0.2">
      <c r="D156" s="94">
        <v>0</v>
      </c>
      <c r="E156" s="95" t="s">
        <v>746</v>
      </c>
      <c r="F156" s="95" t="s">
        <v>748</v>
      </c>
      <c r="L156" s="51" t="str">
        <f ca="1"/>
        <v xml:space="preserve">  _typ, IF( ISNUMBER(_mInp), _mInp + 1, MATCH( LOWER(match_type), {"=","&lt;&gt;","&gt;","&lt;","&gt;=","&lt;=","regex"}, 0)),</v>
      </c>
    </row>
    <row r="157" spans="3:12" x14ac:dyDescent="0.2">
      <c r="D157" s="94">
        <v>1</v>
      </c>
      <c r="E157" s="95" t="s">
        <v>749</v>
      </c>
      <c r="F157" s="95" t="s">
        <v>750</v>
      </c>
      <c r="L157" s="51" t="str">
        <f ca="1"/>
        <v xml:space="preserve">  _rtn, IF(ISERROR(_typ), NA(), CHOOSE(_typ, "eq", "neq", "gt", "lt", "gteq", "lteq", "rgx")),</v>
      </c>
    </row>
    <row r="158" spans="3:12" x14ac:dyDescent="0.2">
      <c r="D158" s="94">
        <v>2</v>
      </c>
      <c r="E158" s="95" t="s">
        <v>751</v>
      </c>
      <c r="F158" s="95" t="s">
        <v>752</v>
      </c>
      <c r="L158" s="51" t="str">
        <f ca="1"/>
        <v xml:space="preserve">  _rtn</v>
      </c>
    </row>
    <row r="159" spans="3:12" x14ac:dyDescent="0.2">
      <c r="D159" s="94">
        <v>3</v>
      </c>
      <c r="E159" s="95" t="s">
        <v>753</v>
      </c>
      <c r="F159" s="95" t="s">
        <v>754</v>
      </c>
      <c r="L159" s="51" t="str">
        <f ca="1"/>
        <v>)</v>
      </c>
    </row>
    <row r="160" spans="3:12" x14ac:dyDescent="0.2">
      <c r="D160" s="94">
        <v>4</v>
      </c>
      <c r="E160" s="95" t="s">
        <v>755</v>
      </c>
      <c r="F160" s="95" t="s">
        <v>756</v>
      </c>
    </row>
    <row r="161" spans="3:12" x14ac:dyDescent="0.2">
      <c r="D161" s="94">
        <v>5</v>
      </c>
      <c r="E161" s="95" t="s">
        <v>757</v>
      </c>
      <c r="F161" s="95" t="s">
        <v>758</v>
      </c>
    </row>
    <row r="162" spans="3:12" x14ac:dyDescent="0.2">
      <c r="D162" s="94">
        <v>6</v>
      </c>
      <c r="E162" s="95" t="s">
        <v>759</v>
      </c>
      <c r="F162" s="95" t="s">
        <v>760</v>
      </c>
    </row>
    <row r="165" spans="3:12" x14ac:dyDescent="0.2">
      <c r="C165" t="s">
        <v>761</v>
      </c>
      <c r="D165" t="s">
        <v>762</v>
      </c>
    </row>
    <row r="167" spans="3:12" x14ac:dyDescent="0.2">
      <c r="E167" s="23" t="s">
        <v>710</v>
      </c>
      <c r="F167" s="24">
        <v>11</v>
      </c>
      <c r="H167" s="23" t="s">
        <v>711</v>
      </c>
      <c r="I167" s="101" cm="1">
        <f t="array" ref="I167:I169" xml:space="preserve"> _xlfn.LET(
  _xlpm._rng, $D$14:$O$25,
  _xlpm._itm, F167,
  _xlpm._mtch, F168,
  _xlpm._mInp, IF( ISBLANK(_xlpm._mtch), 0, _xlpm._mtch),
  _xlpm._typ, IF( ISNUMBER(_xlpm._mInp), _xlpm._mInp + 1, MATCH( LOWER(_xlpm._mtch), {"=","&lt;&gt;","&gt;","&lt;","&gt;=","&lt;=","regex"}, 0)),
  _xlpm._optn, F169,
  _xlpm._rep, IF( ISBLANK(F170), NA(), F170),
  _xlpm._tbl, CHOOSE(_xlpm._optn + 1,
    _xlpm._rng,
    (ROW(_xlpm._rng) - ROW( _xlfn.TAKE(_xlpm._rng, 1)) + 1) &amp; "," &amp; (COLUMN(_xlpm._rng) - COLUMN( _xlfn.TAKE(_xlpm._rng, , 1)) + 1),
    ROW(_xlpm._rng) &amp; "," &amp; COLUMN(_xlpm._rng),
    ADDRESS( ROW(_xlpm._rng), COLUMN(_xlpm._rng), 4, 1),
    ADDRESS( ROW(_xlpm._rng), COLUMN(_xlpm._rng), 1, 1),
    _xlpm._rng
  ),
  _xlpm._mRes, _xlfn.TOCOL( CHOOSE(_xlpm._typ,
    IF(_xlpm._rng = _xlpm._itm, _xlpm._tbl, NA()),
    IF(_xlpm._rng &lt;&gt; _xlpm._itm, _xlpm._tbl, NA()),
    IF(_xlpm._rng &gt; _xlpm._itm, _xlpm._tbl, NA()),
    IF(_xlpm._rng &lt; _xlpm._itm, _xlpm._tbl, NA()),
    IF(_xlpm._rng &gt;= _xlpm._itm, _xlpm._tbl, NA()),
    IF(_xlpm._rng &lt;= _xlpm._itm, _xlpm._tbl, NA()),
    IF( _xlfn.REGEXTEST(_xlpm._rng, _xlpm._itm), _xlpm._tbl, NA())),
  2),
  _xlpm._out, IF(_xlpm._optn &lt;&gt; 5, _xlpm._mRes, MAX( ROWS(_xlpm._mRes))),
  _xlpm._rtn, IF( ISERROR(_xlpm._out), IF(_xlpm._optn = 5, 0, _xlpm._rep), _xlpm._out),
  _xlpm._rtn
)</f>
        <v>11</v>
      </c>
      <c r="J167" s="82"/>
      <c r="L167" s="51" t="str" cm="1">
        <f t="array" aca="1" ref="L167:L195" ca="1" xml:space="preserve"> _xlfn.TEXTSPLIT( _xlfn.FORMULATEXT(I167), , CHAR(10))</f>
        <v>= LET(</v>
      </c>
    </row>
    <row r="168" spans="3:12" x14ac:dyDescent="0.2">
      <c r="E168" s="23" t="s">
        <v>745</v>
      </c>
      <c r="F168" s="24"/>
      <c r="I168" s="88">
        <v>11</v>
      </c>
      <c r="J168" s="21"/>
      <c r="L168" s="51" t="str">
        <f ca="1"/>
        <v xml:space="preserve">  _rng, $D$14:$O$25,</v>
      </c>
    </row>
    <row r="169" spans="3:12" x14ac:dyDescent="0.2">
      <c r="E169" s="23" t="s">
        <v>735</v>
      </c>
      <c r="F169" s="91"/>
      <c r="I169" s="88">
        <v>11</v>
      </c>
      <c r="J169" s="21"/>
      <c r="L169" s="51" t="str">
        <f ca="1"/>
        <v xml:space="preserve">  _itm, F167,</v>
      </c>
    </row>
    <row r="170" spans="3:12" x14ac:dyDescent="0.2">
      <c r="E170" s="23" t="s">
        <v>716</v>
      </c>
      <c r="F170" s="114"/>
      <c r="G170" s="115"/>
      <c r="I170" s="88"/>
      <c r="J170" s="21"/>
      <c r="L170" s="51" t="str">
        <f ca="1"/>
        <v xml:space="preserve">  _mtch, F168,</v>
      </c>
    </row>
    <row r="171" spans="3:12" x14ac:dyDescent="0.2">
      <c r="I171" s="88"/>
      <c r="J171" s="21"/>
      <c r="L171" s="51" t="str">
        <f ca="1"/>
        <v xml:space="preserve">  _mInp, IF( ISBLANK(_mtch), 0, _mtch),</v>
      </c>
    </row>
    <row r="172" spans="3:12" x14ac:dyDescent="0.2">
      <c r="D172" s="92" t="s">
        <v>747</v>
      </c>
      <c r="E172" s="93"/>
      <c r="F172" s="92" t="s">
        <v>736</v>
      </c>
      <c r="G172" s="93"/>
      <c r="L172" s="51" t="str">
        <f ca="1"/>
        <v xml:space="preserve">  _typ, IF( ISNUMBER(_mInp), _mInp + 1, MATCH( LOWER(_mtch), {"=","&lt;&gt;","&gt;","&lt;","&gt;=","&lt;=","regex"}, 0)),</v>
      </c>
    </row>
    <row r="173" spans="3:12" x14ac:dyDescent="0.2">
      <c r="D173" s="94">
        <v>0</v>
      </c>
      <c r="E173" s="95" t="s">
        <v>746</v>
      </c>
      <c r="F173" s="94">
        <v>0</v>
      </c>
      <c r="G173" s="95" t="s">
        <v>737</v>
      </c>
      <c r="L173" s="51" t="str">
        <f ca="1"/>
        <v xml:space="preserve">  _optn, F169,</v>
      </c>
    </row>
    <row r="174" spans="3:12" x14ac:dyDescent="0.2">
      <c r="D174" s="94">
        <v>1</v>
      </c>
      <c r="E174" s="95" t="s">
        <v>749</v>
      </c>
      <c r="F174" s="94">
        <v>1</v>
      </c>
      <c r="G174" s="95" t="s">
        <v>738</v>
      </c>
      <c r="L174" s="51" t="str">
        <f ca="1"/>
        <v xml:space="preserve">  _rep, IF( ISBLANK(F170), NA(), F170),</v>
      </c>
    </row>
    <row r="175" spans="3:12" x14ac:dyDescent="0.2">
      <c r="D175" s="94">
        <v>2</v>
      </c>
      <c r="E175" s="95" t="s">
        <v>751</v>
      </c>
      <c r="F175" s="94">
        <v>2</v>
      </c>
      <c r="G175" s="95" t="s">
        <v>739</v>
      </c>
      <c r="L175" s="51" t="str">
        <f ca="1"/>
        <v xml:space="preserve">  _tbl, CHOOSE(_optn + 1,</v>
      </c>
    </row>
    <row r="176" spans="3:12" x14ac:dyDescent="0.2">
      <c r="D176" s="94">
        <v>3</v>
      </c>
      <c r="E176" s="95" t="s">
        <v>753</v>
      </c>
      <c r="F176" s="94">
        <v>3</v>
      </c>
      <c r="G176" s="95" t="s">
        <v>740</v>
      </c>
      <c r="L176" s="51" t="str">
        <f ca="1"/>
        <v xml:space="preserve">    _rng,</v>
      </c>
    </row>
    <row r="177" spans="4:12" x14ac:dyDescent="0.2">
      <c r="D177" s="94">
        <v>4</v>
      </c>
      <c r="E177" s="95" t="s">
        <v>755</v>
      </c>
      <c r="F177" s="94">
        <v>4</v>
      </c>
      <c r="G177" s="95" t="s">
        <v>741</v>
      </c>
      <c r="L177" s="51" t="str">
        <f ca="1"/>
        <v xml:space="preserve">    (ROW(_rng) - ROW( TAKE(_rng, 1)) + 1) &amp; "," &amp; (COLUMN(_rng) - COLUMN( TAKE(_rng, , 1)) + 1),</v>
      </c>
    </row>
    <row r="178" spans="4:12" x14ac:dyDescent="0.2">
      <c r="D178" s="94">
        <v>5</v>
      </c>
      <c r="E178" s="95" t="s">
        <v>757</v>
      </c>
      <c r="F178" s="94">
        <v>5</v>
      </c>
      <c r="G178" s="95" t="s">
        <v>742</v>
      </c>
      <c r="L178" s="51" t="str">
        <f ca="1"/>
        <v xml:space="preserve">    ROW(_rng) &amp; "," &amp; COLUMN(_rng),</v>
      </c>
    </row>
    <row r="179" spans="4:12" x14ac:dyDescent="0.2">
      <c r="D179" s="94">
        <v>6</v>
      </c>
      <c r="E179" s="95" t="s">
        <v>759</v>
      </c>
      <c r="F179" s="96"/>
      <c r="L179" s="51" t="str">
        <f ca="1"/>
        <v xml:space="preserve">    ADDRESS( ROW(_rng), COLUMN(_rng), 4, 1),</v>
      </c>
    </row>
    <row r="180" spans="4:12" x14ac:dyDescent="0.2">
      <c r="L180" s="51" t="str">
        <f ca="1"/>
        <v xml:space="preserve">    ADDRESS( ROW(_rng), COLUMN(_rng), 1, 1),</v>
      </c>
    </row>
    <row r="181" spans="4:12" x14ac:dyDescent="0.2">
      <c r="L181" s="51" t="str">
        <f ca="1"/>
        <v xml:space="preserve">    _rng</v>
      </c>
    </row>
    <row r="182" spans="4:12" x14ac:dyDescent="0.2">
      <c r="L182" s="51" t="str">
        <f ca="1"/>
        <v xml:space="preserve">  ),</v>
      </c>
    </row>
    <row r="183" spans="4:12" x14ac:dyDescent="0.2">
      <c r="L183" s="51" t="str">
        <f ca="1"/>
        <v xml:space="preserve">  _mRes, TOCOL( CHOOSE(_typ,</v>
      </c>
    </row>
    <row r="184" spans="4:12" x14ac:dyDescent="0.2">
      <c r="L184" s="51" t="str">
        <f ca="1"/>
        <v xml:space="preserve">    IF(_rng = _itm, _tbl, NA()),</v>
      </c>
    </row>
    <row r="185" spans="4:12" x14ac:dyDescent="0.2">
      <c r="L185" s="51" t="str">
        <f ca="1"/>
        <v xml:space="preserve">    IF(_rng &lt;&gt; _itm, _tbl, NA()),</v>
      </c>
    </row>
    <row r="186" spans="4:12" x14ac:dyDescent="0.2">
      <c r="L186" s="51" t="str">
        <f ca="1"/>
        <v xml:space="preserve">    IF(_rng &gt; _itm, _tbl, NA()),</v>
      </c>
    </row>
    <row r="187" spans="4:12" x14ac:dyDescent="0.2">
      <c r="L187" s="51" t="str">
        <f ca="1"/>
        <v xml:space="preserve">    IF(_rng &lt; _itm, _tbl, NA()),</v>
      </c>
    </row>
    <row r="188" spans="4:12" x14ac:dyDescent="0.2">
      <c r="L188" s="51" t="str">
        <f ca="1"/>
        <v xml:space="preserve">    IF(_rng &gt;= _itm, _tbl, NA()),</v>
      </c>
    </row>
    <row r="189" spans="4:12" x14ac:dyDescent="0.2">
      <c r="L189" s="51" t="str">
        <f ca="1"/>
        <v xml:space="preserve">    IF(_rng &lt;= _itm, _tbl, NA()),</v>
      </c>
    </row>
    <row r="190" spans="4:12" x14ac:dyDescent="0.2">
      <c r="L190" s="51" t="str">
        <f ca="1"/>
        <v xml:space="preserve">    IF( REGEXTEST(_rng, _itm), _tbl, NA())),</v>
      </c>
    </row>
    <row r="191" spans="4:12" x14ac:dyDescent="0.2">
      <c r="L191" s="51" t="str">
        <f ca="1"/>
        <v xml:space="preserve">  2),</v>
      </c>
    </row>
    <row r="192" spans="4:12" x14ac:dyDescent="0.2">
      <c r="L192" s="51" t="str">
        <f ca="1"/>
        <v xml:space="preserve">  _out, IF(_optn &lt;&gt; 5, _mRes, MAX( ROWS(_mRes))),</v>
      </c>
    </row>
    <row r="193" spans="2:26" x14ac:dyDescent="0.2">
      <c r="L193" s="51" t="str">
        <f ca="1"/>
        <v xml:space="preserve">  _rtn, IF( ISERROR(_out), IF(_optn = 5, 0, _rep), _out),</v>
      </c>
    </row>
    <row r="194" spans="2:26" x14ac:dyDescent="0.2">
      <c r="L194" s="51" t="str">
        <f ca="1"/>
        <v xml:space="preserve">  _rtn</v>
      </c>
    </row>
    <row r="195" spans="2:26" x14ac:dyDescent="0.2">
      <c r="L195" s="51" t="str">
        <f ca="1"/>
        <v>)</v>
      </c>
    </row>
    <row r="198" spans="2:26" x14ac:dyDescent="0.2">
      <c r="B198" s="27" t="s">
        <v>763</v>
      </c>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200" spans="2:26" x14ac:dyDescent="0.2">
      <c r="C200" t="s">
        <v>764</v>
      </c>
      <c r="D200" t="s">
        <v>765</v>
      </c>
    </row>
    <row r="202" spans="2:26" x14ac:dyDescent="0.2">
      <c r="E202" s="23" t="s">
        <v>710</v>
      </c>
      <c r="F202" s="24">
        <v>11</v>
      </c>
      <c r="H202" s="23" t="s">
        <v>711</v>
      </c>
      <c r="I202" s="101" cm="1">
        <f t="array" ref="I202:I204" xml:space="preserve"> _xlfn.LAMBDA(_xlpm.range,_xlpm.find_item,_xlop.match_type,_xlop.output_type,_xlop.if_not_found,
  _xlfn.LET(
    _xlpm._rng, _xlpm.range,
    _xlpm._itm, _xlpm.find_item,
    _xlpm._mInp, IF( OR(_xlfn.ISOMITTED(_xlpm.match_type), ISBLANK(_xlpm.match_type)), 0, _xlpm.match_type),
    _xlpm._typ, IF( ISNUMBER(_xlpm._mInp), _xlpm._mInp + 1, MATCH( LOWER(_xlpm.match_type), {"=","&lt;&gt;","&gt;","&lt;","&gt;=","&lt;=","regex"}, 0)),
    _xlpm._optn, IF( _xlfn.ISOMITTED(_xlpm.output_type), 0, _xlpm.output_type),
    _xlpm._rep, IF( OR( _xlfn.ISOMITTED(_xlpm.if_not_found), ISBLANK(_xlpm.if_not_found)), NA(), _xlpm.if_not_found),
    _xlpm._tbl, CHOOSE(_xlpm._optn + 1,
      _xlpm._rng,
      (ROW(_xlpm._rng) - ROW( _xlfn.TAKE(_xlpm._rng, 1)) + 1) &amp; "," &amp; (COLUMN(_xlpm._rng) - COLUMN( _xlfn.TAKE(_xlpm._rng, , 1)) + 1),
      ROW(_xlpm._rng) &amp; "," &amp; COLUMN(_xlpm._rng),
      ADDRESS( ROW(_xlpm._rng), COLUMN(_xlpm._rng), 4, 1),
      ADDRESS( ROW(_xlpm._rng), COLUMN(_xlpm._rng), 1, 1),
      _xlpm._rng
    ),
    _xlpm._mtch, _xlfn.TOCOL( CHOOSE(_xlpm._typ,
      IF(_xlpm._rng = _xlpm._itm, _xlpm._tbl, NA()),
      IF(_xlpm._rng &lt;&gt; _xlpm._itm, _xlpm._tbl, NA()),
      IF(_xlpm._rng &gt; _xlpm._itm, _xlpm._tbl, NA()),
      IF(_xlpm._rng &lt; _xlpm._itm, _xlpm._tbl, NA()),
      IF(_xlpm._rng &gt;= _xlpm._itm, _xlpm._tbl, NA()),
      IF(_xlpm._rng &lt;= _xlpm._itm, _xlpm._tbl, NA()),
      IF( _xlfn.REGEXTEST(_xlpm._rng, _xlpm._itm), _xlpm._tbl, NA())),
    2),
    _xlpm._out, IF(_xlpm._optn &lt;&gt; 5, _xlpm._mtch, MAX( ROWS(_xlpm._mtch))),
    _xlpm._rtn, IF( ISERROR(_xlpm._out), IF(_xlpm._optn = 5, 0, _xlpm._rep), _xlpm._out),
    _xlpm._rtn
  )
)($D$14:$O$25, F202, F203, F204, F205)</f>
        <v>11</v>
      </c>
      <c r="J202" s="82"/>
      <c r="L202" s="51" t="str" cm="1">
        <f t="array" aca="1" ref="L202:L231" ca="1" xml:space="preserve"> _xlfn.TEXTSPLIT( _xlfn.FORMULATEXT(I202), , CHAR(10))</f>
        <v>= LAMBDA(range,find_item,[match_type],[output_type],[if_not_found],</v>
      </c>
    </row>
    <row r="203" spans="2:26" x14ac:dyDescent="0.2">
      <c r="E203" s="23" t="s">
        <v>745</v>
      </c>
      <c r="F203" s="24">
        <v>0</v>
      </c>
      <c r="I203" s="88">
        <v>11</v>
      </c>
      <c r="J203" s="21"/>
      <c r="L203" s="51" t="str">
        <f ca="1"/>
        <v xml:space="preserve">  LET(</v>
      </c>
    </row>
    <row r="204" spans="2:26" x14ac:dyDescent="0.2">
      <c r="E204" s="23" t="s">
        <v>735</v>
      </c>
      <c r="F204" s="91">
        <v>0</v>
      </c>
      <c r="I204" s="88">
        <v>11</v>
      </c>
      <c r="J204" s="21"/>
      <c r="L204" s="51" t="str">
        <f ca="1"/>
        <v xml:space="preserve">    _rng, range,</v>
      </c>
    </row>
    <row r="205" spans="2:26" x14ac:dyDescent="0.2">
      <c r="E205" s="23" t="s">
        <v>716</v>
      </c>
      <c r="F205" s="114" t="s">
        <v>717</v>
      </c>
      <c r="G205" s="115"/>
      <c r="I205" s="88"/>
      <c r="J205" s="21"/>
      <c r="L205" s="51" t="str">
        <f ca="1"/>
        <v xml:space="preserve">    _itm, find_item,</v>
      </c>
    </row>
    <row r="206" spans="2:26" x14ac:dyDescent="0.2">
      <c r="I206" s="88"/>
      <c r="J206" s="21"/>
      <c r="L206" s="51" t="str">
        <f ca="1"/>
        <v xml:space="preserve">    _mInp, IF( OR(ISOMITTED(match_type), ISBLANK(match_type)), 0, match_type),</v>
      </c>
    </row>
    <row r="207" spans="2:26" x14ac:dyDescent="0.2">
      <c r="D207" s="92" t="s">
        <v>747</v>
      </c>
      <c r="E207" s="93"/>
      <c r="F207" s="92" t="s">
        <v>736</v>
      </c>
      <c r="G207" s="93"/>
      <c r="L207" s="51" t="str">
        <f ca="1"/>
        <v xml:space="preserve">    _typ, IF( ISNUMBER(_mInp), _mInp + 1, MATCH( LOWER(match_type), {"=","&lt;&gt;","&gt;","&lt;","&gt;=","&lt;=","regex"}, 0)),</v>
      </c>
    </row>
    <row r="208" spans="2:26" x14ac:dyDescent="0.2">
      <c r="D208" s="94">
        <v>0</v>
      </c>
      <c r="E208" s="95" t="s">
        <v>746</v>
      </c>
      <c r="F208" s="94">
        <v>0</v>
      </c>
      <c r="G208" s="95" t="s">
        <v>737</v>
      </c>
      <c r="L208" s="51" t="str">
        <f ca="1"/>
        <v xml:space="preserve">    _optn, IF( ISOMITTED(output_type), 0, output_type),</v>
      </c>
    </row>
    <row r="209" spans="4:12" x14ac:dyDescent="0.2">
      <c r="D209" s="94">
        <v>1</v>
      </c>
      <c r="E209" s="95" t="s">
        <v>749</v>
      </c>
      <c r="F209" s="94">
        <v>1</v>
      </c>
      <c r="G209" s="95" t="s">
        <v>738</v>
      </c>
      <c r="L209" s="51" t="str">
        <f ca="1"/>
        <v xml:space="preserve">    _rep, IF( OR( ISOMITTED(if_not_found), ISBLANK(if_not_found)), NA(), if_not_found),</v>
      </c>
    </row>
    <row r="210" spans="4:12" x14ac:dyDescent="0.2">
      <c r="D210" s="94">
        <v>2</v>
      </c>
      <c r="E210" s="95" t="s">
        <v>751</v>
      </c>
      <c r="F210" s="94">
        <v>2</v>
      </c>
      <c r="G210" s="95" t="s">
        <v>739</v>
      </c>
      <c r="L210" s="51" t="str">
        <f ca="1"/>
        <v xml:space="preserve">    _tbl, CHOOSE(_optn + 1,</v>
      </c>
    </row>
    <row r="211" spans="4:12" x14ac:dyDescent="0.2">
      <c r="D211" s="94">
        <v>3</v>
      </c>
      <c r="E211" s="95" t="s">
        <v>753</v>
      </c>
      <c r="F211" s="94">
        <v>3</v>
      </c>
      <c r="G211" s="95" t="s">
        <v>740</v>
      </c>
      <c r="L211" s="51" t="str">
        <f ca="1"/>
        <v xml:space="preserve">      _rng,</v>
      </c>
    </row>
    <row r="212" spans="4:12" x14ac:dyDescent="0.2">
      <c r="D212" s="94">
        <v>4</v>
      </c>
      <c r="E212" s="95" t="s">
        <v>755</v>
      </c>
      <c r="F212" s="94">
        <v>4</v>
      </c>
      <c r="G212" s="95" t="s">
        <v>741</v>
      </c>
      <c r="L212" s="51" t="str">
        <f ca="1"/>
        <v xml:space="preserve">      (ROW(_rng) - ROW( TAKE(_rng, 1)) + 1) &amp; "," &amp; (COLUMN(_rng) - COLUMN( TAKE(_rng, , 1)) + 1),</v>
      </c>
    </row>
    <row r="213" spans="4:12" x14ac:dyDescent="0.2">
      <c r="D213" s="94">
        <v>5</v>
      </c>
      <c r="E213" s="95" t="s">
        <v>757</v>
      </c>
      <c r="F213" s="94">
        <v>5</v>
      </c>
      <c r="G213" s="95" t="s">
        <v>742</v>
      </c>
      <c r="L213" s="51" t="str">
        <f ca="1"/>
        <v xml:space="preserve">      ROW(_rng) &amp; "," &amp; COLUMN(_rng),</v>
      </c>
    </row>
    <row r="214" spans="4:12" x14ac:dyDescent="0.2">
      <c r="D214" s="94">
        <v>6</v>
      </c>
      <c r="E214" s="95" t="s">
        <v>759</v>
      </c>
      <c r="F214" s="96"/>
      <c r="L214" s="51" t="str">
        <f ca="1"/>
        <v xml:space="preserve">      ADDRESS( ROW(_rng), COLUMN(_rng), 4, 1),</v>
      </c>
    </row>
    <row r="215" spans="4:12" x14ac:dyDescent="0.2">
      <c r="L215" s="51" t="str">
        <f ca="1"/>
        <v xml:space="preserve">      ADDRESS( ROW(_rng), COLUMN(_rng), 1, 1),</v>
      </c>
    </row>
    <row r="216" spans="4:12" x14ac:dyDescent="0.2">
      <c r="L216" s="51" t="str">
        <f ca="1"/>
        <v xml:space="preserve">      _rng</v>
      </c>
    </row>
    <row r="217" spans="4:12" x14ac:dyDescent="0.2">
      <c r="L217" s="51" t="str">
        <f ca="1"/>
        <v xml:space="preserve">    ),</v>
      </c>
    </row>
    <row r="218" spans="4:12" x14ac:dyDescent="0.2">
      <c r="L218" s="51" t="str">
        <f ca="1"/>
        <v xml:space="preserve">    _mtch, TOCOL( CHOOSE(_typ,</v>
      </c>
    </row>
    <row r="219" spans="4:12" x14ac:dyDescent="0.2">
      <c r="L219" s="51" t="str">
        <f ca="1"/>
        <v xml:space="preserve">      IF(_rng = _itm, _tbl, NA()),</v>
      </c>
    </row>
    <row r="220" spans="4:12" x14ac:dyDescent="0.2">
      <c r="L220" s="51" t="str">
        <f ca="1"/>
        <v xml:space="preserve">      IF(_rng &lt;&gt; _itm, _tbl, NA()),</v>
      </c>
    </row>
    <row r="221" spans="4:12" x14ac:dyDescent="0.2">
      <c r="L221" s="51" t="str">
        <f ca="1"/>
        <v xml:space="preserve">      IF(_rng &gt; _itm, _tbl, NA()),</v>
      </c>
    </row>
    <row r="222" spans="4:12" x14ac:dyDescent="0.2">
      <c r="L222" s="51" t="str">
        <f ca="1"/>
        <v xml:space="preserve">      IF(_rng &lt; _itm, _tbl, NA()),</v>
      </c>
    </row>
    <row r="223" spans="4:12" x14ac:dyDescent="0.2">
      <c r="L223" s="51" t="str">
        <f ca="1"/>
        <v xml:space="preserve">      IF(_rng &gt;= _itm, _tbl, NA()),</v>
      </c>
    </row>
    <row r="224" spans="4:12" x14ac:dyDescent="0.2">
      <c r="L224" s="51" t="str">
        <f ca="1"/>
        <v xml:space="preserve">      IF(_rng &lt;= _itm, _tbl, NA()),</v>
      </c>
    </row>
    <row r="225" spans="3:12" x14ac:dyDescent="0.2">
      <c r="L225" s="51" t="str">
        <f ca="1"/>
        <v xml:space="preserve">      IF( REGEXTEST(_rng, _itm), _tbl, NA())),</v>
      </c>
    </row>
    <row r="226" spans="3:12" x14ac:dyDescent="0.2">
      <c r="L226" s="51" t="str">
        <f ca="1"/>
        <v xml:space="preserve">    2),</v>
      </c>
    </row>
    <row r="227" spans="3:12" x14ac:dyDescent="0.2">
      <c r="L227" s="51" t="str">
        <f ca="1"/>
        <v xml:space="preserve">    _out, IF(_optn &lt;&gt; 5, _mtch, MAX( ROWS(_mtch))),</v>
      </c>
    </row>
    <row r="228" spans="3:12" x14ac:dyDescent="0.2">
      <c r="L228" s="51" t="str">
        <f ca="1"/>
        <v xml:space="preserve">    _rtn, IF( ISERROR(_out), IF(_optn = 5, 0, _rep), _out),</v>
      </c>
    </row>
    <row r="229" spans="3:12" x14ac:dyDescent="0.2">
      <c r="L229" s="51" t="str">
        <f ca="1"/>
        <v xml:space="preserve">    _rtn</v>
      </c>
    </row>
    <row r="230" spans="3:12" x14ac:dyDescent="0.2">
      <c r="L230" s="51" t="str">
        <f ca="1"/>
        <v xml:space="preserve">  )</v>
      </c>
    </row>
    <row r="231" spans="3:12" x14ac:dyDescent="0.2">
      <c r="L231" s="51" t="str">
        <f ca="1"/>
        <v>)($D$14:$O$25, F202, F203, F204, F205)</v>
      </c>
    </row>
    <row r="234" spans="3:12" x14ac:dyDescent="0.2">
      <c r="C234" t="s">
        <v>766</v>
      </c>
      <c r="D234" t="s">
        <v>767</v>
      </c>
    </row>
    <row r="236" spans="3:12" x14ac:dyDescent="0.2">
      <c r="E236" s="23" t="s">
        <v>710</v>
      </c>
      <c r="F236" s="24"/>
      <c r="H236" s="23" t="s">
        <v>711</v>
      </c>
      <c r="I236" s="112" t="e" cm="1">
        <f t="array" ref="I236" xml:space="preserve"> _xlfn.LAMBDA(_xlpm.range,_xlpm.find_item,_xlop.match_type,_xlop.output_type,_xlop.if_not_found,
  _xlfn.LET(
    _xlpm._rng, _xlpm.range,
    _xlpm._itm, _xlpm.find_item,
    _xlpm._mInp, IF( OR( _xlfn.ISOMITTED(_xlpm.match_type), ISBLANK(_xlpm.match_type)), 0, _xlpm.match_type),
    _xlpm._typ, IF( ISNUMBER(_xlpm._mInp), _xlpm._mInp + 1, _xlfn.IFNA( MATCH( LOWER(_xlpm.match_type), {"=","&lt;&gt;","&gt;","&lt;","&gt;=","&lt;=","regex"}, 0), -1)),
    _xlpm._optn, IF( OR( _xlfn.ISOMITTED(_xlpm.output_type), ISBLANK(_xlpm.output_type)), 0, _xlpm.output_type),
    _xlpm._rep, IF( OR( _xlfn.ISOMITTED(_xlpm.if_not_found), ISBLANK(_xlpm.if_not_found)), NA(), _xlpm.if_not_found),
    _xlpm._inpChk, IF(
      NOT(ISREF(_xlpm.range)), 2,
      IF(
        OR(
          _xlpm._typ &lt; 1, _xlpm._typ &gt; 7,
          NOT(ISNUMBER(_xlpm._optn)), _xlpm._optn &lt; 0, _xlpm._optn &gt; 5
        ),
      3, 1)
    ),
    _xlpm._rtn, "OK",
    CHOOSE(_xlpm._inpChk, _xlpm._rtn,#REF!, #VALUE!)
  )
)("Hello World!", F236, F237, F238, F239)</f>
        <v>#REF!</v>
      </c>
      <c r="J236" s="113"/>
      <c r="L236" s="51" t="str" cm="1">
        <f t="array" aca="1" ref="L236:L256" ca="1" xml:space="preserve"> _xlfn.TEXTSPLIT( _xlfn.FORMULATEXT(I236), , CHAR(10))</f>
        <v>= LAMBDA(range,find_item,[match_type],[output_type],[if_not_found],</v>
      </c>
    </row>
    <row r="237" spans="3:12" x14ac:dyDescent="0.2">
      <c r="E237" s="23" t="s">
        <v>745</v>
      </c>
      <c r="F237" s="24"/>
      <c r="L237" s="51" t="str">
        <f ca="1"/>
        <v xml:space="preserve">  LET(</v>
      </c>
    </row>
    <row r="238" spans="3:12" x14ac:dyDescent="0.2">
      <c r="E238" s="23" t="s">
        <v>735</v>
      </c>
      <c r="F238" s="91"/>
      <c r="L238" s="51" t="str">
        <f ca="1"/>
        <v xml:space="preserve">    _rng, range,</v>
      </c>
    </row>
    <row r="239" spans="3:12" x14ac:dyDescent="0.2">
      <c r="E239" s="23" t="s">
        <v>716</v>
      </c>
      <c r="F239" s="114"/>
      <c r="G239" s="115"/>
      <c r="L239" s="51" t="str">
        <f ca="1"/>
        <v xml:space="preserve">    _itm, find_item,</v>
      </c>
    </row>
    <row r="240" spans="3:12" x14ac:dyDescent="0.2">
      <c r="L240" s="51" t="str">
        <f ca="1"/>
        <v xml:space="preserve">    _mInp, IF( OR( ISOMITTED(match_type), ISBLANK(match_type)), 0, match_type),</v>
      </c>
    </row>
    <row r="241" spans="4:12" x14ac:dyDescent="0.2">
      <c r="D241" s="92" t="s">
        <v>747</v>
      </c>
      <c r="E241" s="93"/>
      <c r="F241" s="92" t="s">
        <v>736</v>
      </c>
      <c r="G241" s="93"/>
      <c r="L241" s="51" t="str">
        <f ca="1"/>
        <v xml:space="preserve">    _typ, IF( ISNUMBER(_mInp), _mInp + 1, IFNA( MATCH( LOWER(match_type), {"=","&lt;&gt;","&gt;","&lt;","&gt;=","&lt;=","regex"}, 0), -1)),</v>
      </c>
    </row>
    <row r="242" spans="4:12" x14ac:dyDescent="0.2">
      <c r="D242" s="94">
        <v>0</v>
      </c>
      <c r="E242" s="95" t="s">
        <v>746</v>
      </c>
      <c r="F242" s="94">
        <v>0</v>
      </c>
      <c r="G242" s="95" t="s">
        <v>737</v>
      </c>
      <c r="L242" s="51" t="str">
        <f ca="1"/>
        <v xml:space="preserve">    _optn, IF( OR( ISOMITTED(output_type), ISBLANK(output_type)), 0, output_type),</v>
      </c>
    </row>
    <row r="243" spans="4:12" x14ac:dyDescent="0.2">
      <c r="D243" s="94">
        <v>1</v>
      </c>
      <c r="E243" s="95" t="s">
        <v>749</v>
      </c>
      <c r="F243" s="94">
        <v>1</v>
      </c>
      <c r="G243" s="95" t="s">
        <v>738</v>
      </c>
      <c r="L243" s="51" t="str">
        <f ca="1"/>
        <v xml:space="preserve">    _rep, IF( OR( ISOMITTED(if_not_found), ISBLANK(if_not_found)), NA(), if_not_found),</v>
      </c>
    </row>
    <row r="244" spans="4:12" x14ac:dyDescent="0.2">
      <c r="D244" s="94">
        <v>2</v>
      </c>
      <c r="E244" s="95" t="s">
        <v>751</v>
      </c>
      <c r="F244" s="94">
        <v>2</v>
      </c>
      <c r="G244" s="95" t="s">
        <v>739</v>
      </c>
      <c r="L244" s="51" t="str">
        <f ca="1"/>
        <v xml:space="preserve">    _inpChk, IF(</v>
      </c>
    </row>
    <row r="245" spans="4:12" x14ac:dyDescent="0.2">
      <c r="D245" s="94">
        <v>3</v>
      </c>
      <c r="E245" s="95" t="s">
        <v>753</v>
      </c>
      <c r="F245" s="94">
        <v>3</v>
      </c>
      <c r="G245" s="95" t="s">
        <v>740</v>
      </c>
      <c r="L245" s="51" t="str">
        <f ca="1"/>
        <v xml:space="preserve">      NOT(ISREF(range)), 2,</v>
      </c>
    </row>
    <row r="246" spans="4:12" x14ac:dyDescent="0.2">
      <c r="D246" s="94">
        <v>4</v>
      </c>
      <c r="E246" s="95" t="s">
        <v>755</v>
      </c>
      <c r="F246" s="94">
        <v>4</v>
      </c>
      <c r="G246" s="95" t="s">
        <v>741</v>
      </c>
      <c r="L246" s="51" t="str">
        <f ca="1"/>
        <v xml:space="preserve">      IF(</v>
      </c>
    </row>
    <row r="247" spans="4:12" x14ac:dyDescent="0.2">
      <c r="D247" s="94">
        <v>5</v>
      </c>
      <c r="E247" s="95" t="s">
        <v>757</v>
      </c>
      <c r="F247" s="94">
        <v>5</v>
      </c>
      <c r="G247" s="95" t="s">
        <v>742</v>
      </c>
      <c r="L247" s="51" t="str">
        <f ca="1"/>
        <v xml:space="preserve">        OR(</v>
      </c>
    </row>
    <row r="248" spans="4:12" x14ac:dyDescent="0.2">
      <c r="D248" s="94">
        <v>6</v>
      </c>
      <c r="E248" s="95" t="s">
        <v>759</v>
      </c>
      <c r="F248" s="96"/>
      <c r="L248" s="51" t="str">
        <f ca="1"/>
        <v xml:space="preserve">          _typ &lt; 1, _typ &gt; 7,</v>
      </c>
    </row>
    <row r="249" spans="4:12" x14ac:dyDescent="0.2">
      <c r="L249" s="51" t="str">
        <f ca="1"/>
        <v xml:space="preserve">          NOT(ISNUMBER(_optn)), _optn &lt; 0, _optn &gt; 5</v>
      </c>
    </row>
    <row r="250" spans="4:12" x14ac:dyDescent="0.2">
      <c r="L250" s="51" t="str">
        <f ca="1"/>
        <v xml:space="preserve">        ),</v>
      </c>
    </row>
    <row r="251" spans="4:12" x14ac:dyDescent="0.2">
      <c r="L251" s="51" t="str">
        <f ca="1"/>
        <v xml:space="preserve">      3, 1)</v>
      </c>
    </row>
    <row r="252" spans="4:12" x14ac:dyDescent="0.2">
      <c r="L252" s="51" t="str">
        <f ca="1"/>
        <v xml:space="preserve">    ),</v>
      </c>
    </row>
    <row r="253" spans="4:12" x14ac:dyDescent="0.2">
      <c r="L253" s="51" t="str">
        <f ca="1"/>
        <v xml:space="preserve">    _rtn, "OK",</v>
      </c>
    </row>
    <row r="254" spans="4:12" x14ac:dyDescent="0.2">
      <c r="L254" s="51" t="str">
        <f ca="1"/>
        <v xml:space="preserve">    CHOOSE(_inpChk, _rtn,#REF!, #VALUE!)</v>
      </c>
    </row>
    <row r="255" spans="4:12" x14ac:dyDescent="0.2">
      <c r="L255" s="51" t="str">
        <f ca="1"/>
        <v xml:space="preserve">  )</v>
      </c>
    </row>
    <row r="256" spans="4:12" x14ac:dyDescent="0.2">
      <c r="L256" s="51" t="str">
        <f ca="1"/>
        <v>)("Hello World!", F236, F237, F238, F239)</v>
      </c>
    </row>
    <row r="259" spans="3:12" x14ac:dyDescent="0.2">
      <c r="C259" t="s">
        <v>768</v>
      </c>
      <c r="D259" t="s">
        <v>769</v>
      </c>
    </row>
    <row r="261" spans="3:12" x14ac:dyDescent="0.2">
      <c r="E261" s="23" t="s">
        <v>710</v>
      </c>
      <c r="F261" s="24"/>
      <c r="H261" s="23" t="s">
        <v>711</v>
      </c>
      <c r="I261" s="101" t="str" cm="1">
        <f t="array" ref="I261" xml:space="preserve"> _xlfn.LAMBDA(_xlpm.range,_xlpm.find_item,_xlop.match_type,_xlop.output_type,_xlop.if_not_found,
  _xlfn.LET(
    _xlpm._rng, _xlpm.range,
    _xlpm._itm, _xlpm.find_item,
    _xlpm._mInp, IF( OR( _xlfn.ISOMITTED(_xlpm.match_type), ISBLANK(_xlpm.match_type)), 0, _xlpm.match_type),
    _xlpm._typ, IF( ISNUMBER(_xlpm._mInp), _xlpm._mInp + 1, _xlfn.IFNA( MATCH( LOWER(_xlpm.match_type), {"=","&lt;&gt;","&gt;","&lt;","&gt;=","&lt;=","regex"}, 0), -1)),
    _xlpm._optn, IF( OR( _xlfn.ISOMITTED(_xlpm.output_type), ISBLANK(_xlpm.output_type)), 0, _xlpm.output_type),
    _xlpm._rep, IF( OR( _xlfn.ISOMITTED(_xlpm.if_not_found), ISBLANK(_xlpm.if_not_found)), NA(), _xlpm.if_not_found),
    _xlpm._inpChk, IF(
      NOT(ISREF(_xlpm.range)), 2,
      IF(
        OR(
          _xlpm._typ &lt; 1, _xlpm._typ &gt; 7,
          NOT(ISNUMBER(_xlpm._optn)), _xlpm._optn &lt; 0, _xlpm._optn &gt; 5
        ),
      3, 1)
    ),
    _xlpm._tbl, CHOOSE(_xlpm._optn + 1,
      _xlpm._rng,
      (ROW(_xlpm._rng) - ROW( _xlfn.TAKE(_xlpm._rng, 1)) + 1) &amp; "," &amp; (COLUMN(_xlpm._rng) - COLUMN( _xlfn.TAKE(_xlpm._rng, , 1)) + 1),
      ROW(_xlpm._rng) &amp; "," &amp; COLUMN(_xlpm._rng),
      ADDRESS( ROW(_xlpm._rng), COLUMN(_xlpm._rng), 4, 1),
      ADDRESS( ROW(_xlpm._rng), COLUMN(_xlpm._rng), 1, 1),
      _xlpm._rng
    ),
    _xlpm._mtch, _xlfn.TOCOL( CHOOSE(_xlpm._typ,
      IF(_xlpm._rng = _xlpm._itm, _xlpm._tbl, NA()),
      IF(_xlpm._rng &lt;&gt; _xlpm._itm, _xlpm._tbl, NA()),
      IF(_xlpm._rng &gt; _xlpm._itm, _xlpm._tbl, NA()),
      IF(_xlpm._rng &lt; _xlpm._itm, _xlpm._tbl, NA()),
      IF(_xlpm._rng &gt;= _xlpm._itm, _xlpm._tbl, NA()),
      IF(_xlpm._rng &lt;= _xlpm._itm, _xlpm._tbl, NA()),
      IF( _xlfn.REGEXTEST(_xlpm._rng, _xlpm._itm), _xlpm._tbl, NA())),
    2),
    _xlpm._out, IF(_xlpm._optn &lt;&gt; 5, _xlpm._mtch, MAX( ROWS(_xlpm._mtch))),
    _xlpm._rtn, IF( ISERROR(_xlpm._out), IF(_xlpm._optn = 5, 0, _xlpm._rep), _xlpm._out),
    CHOOSE(_xlpm._inpChk, _xlpm._rtn,#REF!, #VALUE!)
  )
)($D$14:$O$25, F261, F262, F263, F264)</f>
        <v>(not found)</v>
      </c>
      <c r="J261" s="82"/>
      <c r="L261" s="51" t="str" cm="1">
        <f t="array" aca="1" ref="L261:L299" ca="1" xml:space="preserve"> _xlfn.TEXTSPLIT( _xlfn.FORMULATEXT(I261), , CHAR(10))</f>
        <v>= LAMBDA(range,find_item,[match_type],[output_type],[if_not_found],</v>
      </c>
    </row>
    <row r="262" spans="3:12" x14ac:dyDescent="0.2">
      <c r="E262" s="23" t="s">
        <v>745</v>
      </c>
      <c r="F262" s="24"/>
      <c r="I262" s="88"/>
      <c r="J262" s="21"/>
      <c r="L262" s="51" t="str">
        <f ca="1"/>
        <v xml:space="preserve">  LET(</v>
      </c>
    </row>
    <row r="263" spans="3:12" x14ac:dyDescent="0.2">
      <c r="E263" s="23" t="s">
        <v>735</v>
      </c>
      <c r="F263" s="91"/>
      <c r="I263" s="88"/>
      <c r="J263" s="21"/>
      <c r="L263" s="51" t="str">
        <f ca="1"/>
        <v xml:space="preserve">    _rng, range,</v>
      </c>
    </row>
    <row r="264" spans="3:12" x14ac:dyDescent="0.2">
      <c r="E264" s="23" t="s">
        <v>716</v>
      </c>
      <c r="F264" s="114" t="s">
        <v>717</v>
      </c>
      <c r="G264" s="115"/>
      <c r="I264" s="88"/>
      <c r="J264" s="21"/>
      <c r="L264" s="51" t="str">
        <f ca="1"/>
        <v xml:space="preserve">    _itm, find_item,</v>
      </c>
    </row>
    <row r="265" spans="3:12" x14ac:dyDescent="0.2">
      <c r="I265" s="88"/>
      <c r="J265" s="21"/>
      <c r="L265" s="51" t="str">
        <f ca="1"/>
        <v xml:space="preserve">    _mInp, IF( OR( ISOMITTED(match_type), ISBLANK(match_type)), 0, match_type),</v>
      </c>
    </row>
    <row r="266" spans="3:12" x14ac:dyDescent="0.2">
      <c r="D266" s="92" t="s">
        <v>747</v>
      </c>
      <c r="E266" s="93"/>
      <c r="F266" s="92" t="s">
        <v>736</v>
      </c>
      <c r="G266" s="93"/>
      <c r="L266" s="51" t="str">
        <f ca="1"/>
        <v xml:space="preserve">    _typ, IF( ISNUMBER(_mInp), _mInp + 1, IFNA( MATCH( LOWER(match_type), {"=","&lt;&gt;","&gt;","&lt;","&gt;=","&lt;=","regex"}, 0), -1)),</v>
      </c>
    </row>
    <row r="267" spans="3:12" x14ac:dyDescent="0.2">
      <c r="D267" s="94">
        <v>0</v>
      </c>
      <c r="E267" s="95" t="s">
        <v>746</v>
      </c>
      <c r="F267" s="94">
        <v>0</v>
      </c>
      <c r="G267" s="95" t="s">
        <v>737</v>
      </c>
      <c r="L267" s="51" t="str">
        <f ca="1"/>
        <v xml:space="preserve">    _optn, IF( OR( ISOMITTED(output_type), ISBLANK(output_type)), 0, output_type),</v>
      </c>
    </row>
    <row r="268" spans="3:12" x14ac:dyDescent="0.2">
      <c r="D268" s="94">
        <v>1</v>
      </c>
      <c r="E268" s="95" t="s">
        <v>749</v>
      </c>
      <c r="F268" s="94">
        <v>1</v>
      </c>
      <c r="G268" s="95" t="s">
        <v>738</v>
      </c>
      <c r="L268" s="51" t="str">
        <f ca="1"/>
        <v xml:space="preserve">    _rep, IF( OR( ISOMITTED(if_not_found), ISBLANK(if_not_found)), NA(), if_not_found),</v>
      </c>
    </row>
    <row r="269" spans="3:12" x14ac:dyDescent="0.2">
      <c r="D269" s="94">
        <v>2</v>
      </c>
      <c r="E269" s="95" t="s">
        <v>751</v>
      </c>
      <c r="F269" s="94">
        <v>2</v>
      </c>
      <c r="G269" s="95" t="s">
        <v>739</v>
      </c>
      <c r="L269" s="51" t="str">
        <f ca="1"/>
        <v xml:space="preserve">    _inpChk, IF(</v>
      </c>
    </row>
    <row r="270" spans="3:12" x14ac:dyDescent="0.2">
      <c r="D270" s="94">
        <v>3</v>
      </c>
      <c r="E270" s="95" t="s">
        <v>753</v>
      </c>
      <c r="F270" s="94">
        <v>3</v>
      </c>
      <c r="G270" s="95" t="s">
        <v>740</v>
      </c>
      <c r="L270" s="51" t="str">
        <f ca="1"/>
        <v xml:space="preserve">      NOT(ISREF(range)), 2,</v>
      </c>
    </row>
    <row r="271" spans="3:12" x14ac:dyDescent="0.2">
      <c r="D271" s="94">
        <v>4</v>
      </c>
      <c r="E271" s="95" t="s">
        <v>755</v>
      </c>
      <c r="F271" s="94">
        <v>4</v>
      </c>
      <c r="G271" s="95" t="s">
        <v>741</v>
      </c>
      <c r="L271" s="51" t="str">
        <f ca="1"/>
        <v xml:space="preserve">      IF(</v>
      </c>
    </row>
    <row r="272" spans="3:12" x14ac:dyDescent="0.2">
      <c r="D272" s="94">
        <v>5</v>
      </c>
      <c r="E272" s="95" t="s">
        <v>757</v>
      </c>
      <c r="F272" s="94">
        <v>5</v>
      </c>
      <c r="G272" s="95" t="s">
        <v>742</v>
      </c>
      <c r="L272" s="51" t="str">
        <f ca="1"/>
        <v xml:space="preserve">        OR(</v>
      </c>
    </row>
    <row r="273" spans="4:12" x14ac:dyDescent="0.2">
      <c r="D273" s="94">
        <v>6</v>
      </c>
      <c r="E273" s="95" t="s">
        <v>759</v>
      </c>
      <c r="F273" s="96"/>
      <c r="L273" s="51" t="str">
        <f ca="1"/>
        <v xml:space="preserve">          _typ &lt; 1, _typ &gt; 7,</v>
      </c>
    </row>
    <row r="274" spans="4:12" x14ac:dyDescent="0.2">
      <c r="L274" s="51" t="str">
        <f ca="1"/>
        <v xml:space="preserve">          NOT(ISNUMBER(_optn)), _optn &lt; 0, _optn &gt; 5</v>
      </c>
    </row>
    <row r="275" spans="4:12" x14ac:dyDescent="0.2">
      <c r="L275" s="51" t="str">
        <f ca="1"/>
        <v xml:space="preserve">        ),</v>
      </c>
    </row>
    <row r="276" spans="4:12" x14ac:dyDescent="0.2">
      <c r="L276" s="51" t="str">
        <f ca="1"/>
        <v xml:space="preserve">      3, 1)</v>
      </c>
    </row>
    <row r="277" spans="4:12" x14ac:dyDescent="0.2">
      <c r="L277" s="51" t="str">
        <f ca="1"/>
        <v xml:space="preserve">    ),</v>
      </c>
    </row>
    <row r="278" spans="4:12" x14ac:dyDescent="0.2">
      <c r="L278" s="51" t="str">
        <f ca="1"/>
        <v xml:space="preserve">    _tbl, CHOOSE(_optn + 1,</v>
      </c>
    </row>
    <row r="279" spans="4:12" x14ac:dyDescent="0.2">
      <c r="L279" s="51" t="str">
        <f ca="1"/>
        <v xml:space="preserve">      _rng,</v>
      </c>
    </row>
    <row r="280" spans="4:12" x14ac:dyDescent="0.2">
      <c r="L280" s="51" t="str">
        <f ca="1"/>
        <v xml:space="preserve">      (ROW(_rng) - ROW( TAKE(_rng, 1)) + 1) &amp; "," &amp; (COLUMN(_rng) - COLUMN( TAKE(_rng, , 1)) + 1),</v>
      </c>
    </row>
    <row r="281" spans="4:12" x14ac:dyDescent="0.2">
      <c r="L281" s="51" t="str">
        <f ca="1"/>
        <v xml:space="preserve">      ROW(_rng) &amp; "," &amp; COLUMN(_rng),</v>
      </c>
    </row>
    <row r="282" spans="4:12" x14ac:dyDescent="0.2">
      <c r="L282" s="51" t="str">
        <f ca="1"/>
        <v xml:space="preserve">      ADDRESS( ROW(_rng), COLUMN(_rng), 4, 1),</v>
      </c>
    </row>
    <row r="283" spans="4:12" x14ac:dyDescent="0.2">
      <c r="L283" s="51" t="str">
        <f ca="1"/>
        <v xml:space="preserve">      ADDRESS( ROW(_rng), COLUMN(_rng), 1, 1),</v>
      </c>
    </row>
    <row r="284" spans="4:12" x14ac:dyDescent="0.2">
      <c r="L284" s="51" t="str">
        <f ca="1"/>
        <v xml:space="preserve">      _rng</v>
      </c>
    </row>
    <row r="285" spans="4:12" x14ac:dyDescent="0.2">
      <c r="L285" s="51" t="str">
        <f ca="1"/>
        <v xml:space="preserve">    ),</v>
      </c>
    </row>
    <row r="286" spans="4:12" x14ac:dyDescent="0.2">
      <c r="L286" s="51" t="str">
        <f ca="1"/>
        <v xml:space="preserve">    _mtch, TOCOL( CHOOSE(_typ,</v>
      </c>
    </row>
    <row r="287" spans="4:12" x14ac:dyDescent="0.2">
      <c r="L287" s="51" t="str">
        <f ca="1"/>
        <v xml:space="preserve">      IF(_rng = _itm, _tbl, NA()),</v>
      </c>
    </row>
    <row r="288" spans="4:12" x14ac:dyDescent="0.2">
      <c r="L288" s="51" t="str">
        <f ca="1"/>
        <v xml:space="preserve">      IF(_rng &lt;&gt; _itm, _tbl, NA()),</v>
      </c>
    </row>
    <row r="289" spans="2:26" x14ac:dyDescent="0.2">
      <c r="L289" s="51" t="str">
        <f ca="1"/>
        <v xml:space="preserve">      IF(_rng &gt; _itm, _tbl, NA()),</v>
      </c>
    </row>
    <row r="290" spans="2:26" x14ac:dyDescent="0.2">
      <c r="L290" s="51" t="str">
        <f ca="1"/>
        <v xml:space="preserve">      IF(_rng &lt; _itm, _tbl, NA()),</v>
      </c>
    </row>
    <row r="291" spans="2:26" x14ac:dyDescent="0.2">
      <c r="L291" s="51" t="str">
        <f ca="1"/>
        <v xml:space="preserve">      IF(_rng &gt;= _itm, _tbl, NA()),</v>
      </c>
    </row>
    <row r="292" spans="2:26" x14ac:dyDescent="0.2">
      <c r="L292" s="51" t="str">
        <f ca="1"/>
        <v xml:space="preserve">      IF(_rng &lt;= _itm, _tbl, NA()),</v>
      </c>
    </row>
    <row r="293" spans="2:26" x14ac:dyDescent="0.2">
      <c r="L293" s="51" t="str">
        <f ca="1"/>
        <v xml:space="preserve">      IF( REGEXTEST(_rng, _itm), _tbl, NA())),</v>
      </c>
    </row>
    <row r="294" spans="2:26" x14ac:dyDescent="0.2">
      <c r="L294" s="51" t="str">
        <f ca="1"/>
        <v xml:space="preserve">    2),</v>
      </c>
    </row>
    <row r="295" spans="2:26" x14ac:dyDescent="0.2">
      <c r="L295" s="51" t="str">
        <f ca="1"/>
        <v xml:space="preserve">    _out, IF(_optn &lt;&gt; 5, _mtch, MAX( ROWS(_mtch))),</v>
      </c>
    </row>
    <row r="296" spans="2:26" x14ac:dyDescent="0.2">
      <c r="L296" s="51" t="str">
        <f ca="1"/>
        <v xml:space="preserve">    _rtn, IF( ISERROR(_out), IF(_optn = 5, 0, _rep), _out),</v>
      </c>
    </row>
    <row r="297" spans="2:26" x14ac:dyDescent="0.2">
      <c r="L297" s="51" t="str">
        <f ca="1"/>
        <v xml:space="preserve">    CHOOSE(_inpChk, _rtn,#REF!, #VALUE!)</v>
      </c>
    </row>
    <row r="298" spans="2:26" x14ac:dyDescent="0.2">
      <c r="L298" s="51" t="str">
        <f ca="1"/>
        <v xml:space="preserve">  )</v>
      </c>
    </row>
    <row r="299" spans="2:26" x14ac:dyDescent="0.2">
      <c r="L299" s="51" t="str">
        <f ca="1"/>
        <v>)($D$14:$O$25, F261, F262, F263, F264)</v>
      </c>
    </row>
    <row r="302" spans="2:26" x14ac:dyDescent="0.2">
      <c r="B302" s="27" t="s">
        <v>770</v>
      </c>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4" spans="2:26" x14ac:dyDescent="0.2">
      <c r="C304" t="s">
        <v>771</v>
      </c>
      <c r="D304" t="s">
        <v>772</v>
      </c>
    </row>
    <row r="306" spans="4:12" x14ac:dyDescent="0.2">
      <c r="E306" s="23" t="s">
        <v>710</v>
      </c>
      <c r="F306" s="24">
        <v>11</v>
      </c>
      <c r="H306" s="23" t="s">
        <v>711</v>
      </c>
      <c r="I306" s="101" t="str" cm="1">
        <f t="array" ref="I306:I309" xml:space="preserve"> _xlfn.LAMBDA(_xlpm.range,_xlpm.find_item,_xlop.match_type,_xlop.output_type,_xlop.if_not_found,_xlop.add_header,
  _xlfn.LET(
    _xlpm._rng, _xlpm.range,
    _xlpm._itm, _xlpm.find_item,
    _xlpm._mInp, IF( OR( _xlfn.ISOMITTED(_xlpm.match_type), ISBLANK(_xlpm.match_type)), 0, _xlpm.match_type),
    _xlpm._typ, IF( ISNUMBER(_xlpm._mInp), _xlpm._mInp + 1, _xlfn.IFNA( MATCH( LOWER(_xlpm.match_type), {"=","&lt;&gt;","&gt;","&lt;","&gt;=","&lt;=","regex"}, 0), -1)),
    _xlpm._optn, IF( OR( _xlfn.ISOMITTED(_xlpm.output_type), ISBLANK(_xlpm.output_type)), 0, _xlpm.output_type),
    _xlpm._rep, IF( OR( _xlfn.ISOMITTED(_xlpm.if_not_found), ISBLANK(_xlpm.if_not_found)), NA(), _xlpm.if_not_found),
    _xlpm._add, IF( OR( _xlfn.ISOMITTED(_xlpm.add_header), ISBLANK(_xlpm.add_header)), FALSE, _xlpm.add_header),
    _xlpm._inpChk, IF(
      NOT(ISREF(_xlpm.range)), 2,
      IF(
        OR(
          _xlpm._typ &lt; 1, _xlpm._typ &gt; 7,
          NOT(ISNUMBER(_xlpm._optn)), _xlpm._optn &lt; 0, _xlpm._optn &gt; 5
        ),
      3, 1)
    ),
    _xlpm._tbl, CHOOSE(_xlpm._optn + 1,
      _xlpm._rng,
      (ROW(_xlpm._rng) - ROW( _xlfn.TAKE(_xlpm._rng, 1)) + 1) &amp; "," &amp; (COLUMN(_xlpm._rng) - COLUMN( _xlfn.TAKE(_xlpm._rng, , 1)) + 1),
      ROW(_xlpm._rng) &amp; "," &amp; COLUMN(_xlpm._rng),
      ADDRESS( ROW(_xlpm._rng), COLUMN(_xlpm._rng), 4, 1),
      ADDRESS( ROW(_xlpm._rng), COLUMN(_xlpm._rng), 1, 1),
      _xlpm._rng
    ),
    _xlpm._mtch, _xlfn.TOCOL( CHOOSE(_xlpm._typ,
      IF(_xlpm._rng = _xlpm._itm, _xlpm._tbl, NA()),
      IF(_xlpm._rng &lt;&gt; _xlpm._itm, _xlpm._tbl, NA()),
      IF(_xlpm._rng &gt; _xlpm._itm, _xlpm._tbl, NA()),
      IF(_xlpm._rng &lt; _xlpm._itm, _xlpm._tbl, NA()),
      IF(_xlpm._rng &gt;= _xlpm._itm, _xlpm._tbl, NA()),
      IF(_xlpm._rng &lt;= _xlpm._itm, _xlpm._tbl, NA()),
      IF( _xlfn.REGEXTEST(_xlpm._rng, _xlpm._itm), _xlpm._tbl, NA())),
    2),
    _xlpm._calc, IF(_xlpm._optn &lt;&gt; 5, _xlpm._mtch, MAX( ROWS(_xlpm._mtch))),
    _xlpm._hdr, CHOOSE(_xlpm._optn + 1,
      "Matches",
      "Row,Column",
      "Row,Column",
      "Cell Address",
      "Cell Address",
      "Count of Matches"
    ),
    _xlpm._out, IF(_xlpm._add, _xlfn.VSTACK(_xlpm._hdr, _xlpm._calc), _xlpm._calc),
    _xlpm._rtn, IF( ISERROR(_xlpm._out), IF(_xlpm._optn = 5, 0, _xlpm._rep), _xlpm._out),
    CHOOSE(_xlpm._inpChk, _xlpm._rtn,#REF!, #VALUE!)
  )
)($D$14:$O$25, F306, F307, F308, F309, F310)</f>
        <v>Matches</v>
      </c>
      <c r="J306" s="82"/>
      <c r="L306" s="51" t="str" cm="1">
        <f t="array" aca="1" ref="L306:L354" ca="1" xml:space="preserve"> _xlfn.TEXTSPLIT( _xlfn.FORMULATEXT(I306), , CHAR(10))</f>
        <v>= LAMBDA(range,find_item,[match_type],[output_type],[if_not_found],[add_header],</v>
      </c>
    </row>
    <row r="307" spans="4:12" x14ac:dyDescent="0.2">
      <c r="E307" s="23" t="s">
        <v>745</v>
      </c>
      <c r="F307" s="24"/>
      <c r="I307" s="88">
        <v>11</v>
      </c>
      <c r="J307" s="21"/>
      <c r="L307" s="51" t="str">
        <f ca="1"/>
        <v xml:space="preserve">  LET(</v>
      </c>
    </row>
    <row r="308" spans="4:12" x14ac:dyDescent="0.2">
      <c r="E308" s="23" t="s">
        <v>735</v>
      </c>
      <c r="F308" s="91">
        <v>0</v>
      </c>
      <c r="I308" s="88">
        <v>11</v>
      </c>
      <c r="J308" s="21"/>
      <c r="L308" s="51" t="str">
        <f ca="1"/>
        <v xml:space="preserve">    _rng, range,</v>
      </c>
    </row>
    <row r="309" spans="4:12" x14ac:dyDescent="0.2">
      <c r="E309" s="23" t="s">
        <v>716</v>
      </c>
      <c r="F309" s="114" t="s">
        <v>717</v>
      </c>
      <c r="G309" s="115"/>
      <c r="I309" s="88">
        <v>11</v>
      </c>
      <c r="J309" s="21"/>
      <c r="L309" s="51" t="str">
        <f ca="1"/>
        <v xml:space="preserve">    _itm, find_item,</v>
      </c>
    </row>
    <row r="310" spans="4:12" x14ac:dyDescent="0.2">
      <c r="E310" s="23" t="s">
        <v>773</v>
      </c>
      <c r="F310" s="116">
        <v>1</v>
      </c>
      <c r="G310" s="117"/>
      <c r="I310" s="88"/>
      <c r="J310" s="21"/>
      <c r="L310" s="51" t="str">
        <f ca="1"/>
        <v xml:space="preserve">    _mInp, IF( OR( ISOMITTED(match_type), ISBLANK(match_type)), 0, match_type),</v>
      </c>
    </row>
    <row r="311" spans="4:12" x14ac:dyDescent="0.2">
      <c r="I311" s="88"/>
      <c r="J311" s="21"/>
      <c r="L311" s="51" t="str">
        <f ca="1"/>
        <v xml:space="preserve">    _typ, IF( ISNUMBER(_mInp), _mInp + 1, IFNA( MATCH( LOWER(match_type), {"=","&lt;&gt;","&gt;","&lt;","&gt;=","&lt;=","regex"}, 0), -1)),</v>
      </c>
    </row>
    <row r="312" spans="4:12" x14ac:dyDescent="0.2">
      <c r="D312" s="92" t="s">
        <v>747</v>
      </c>
      <c r="E312" s="93"/>
      <c r="F312" s="92" t="s">
        <v>736</v>
      </c>
      <c r="G312" s="93"/>
      <c r="L312" s="51" t="str">
        <f ca="1"/>
        <v xml:space="preserve">    _optn, IF( OR( ISOMITTED(output_type), ISBLANK(output_type)), 0, output_type),</v>
      </c>
    </row>
    <row r="313" spans="4:12" x14ac:dyDescent="0.2">
      <c r="D313" s="94">
        <v>0</v>
      </c>
      <c r="E313" s="95" t="s">
        <v>746</v>
      </c>
      <c r="F313" s="94">
        <v>0</v>
      </c>
      <c r="G313" s="95" t="s">
        <v>737</v>
      </c>
      <c r="L313" s="51" t="str">
        <f ca="1"/>
        <v xml:space="preserve">    _rep, IF( OR( ISOMITTED(if_not_found), ISBLANK(if_not_found)), NA(), if_not_found),</v>
      </c>
    </row>
    <row r="314" spans="4:12" x14ac:dyDescent="0.2">
      <c r="D314" s="94">
        <v>1</v>
      </c>
      <c r="E314" s="95" t="s">
        <v>749</v>
      </c>
      <c r="F314" s="94">
        <v>1</v>
      </c>
      <c r="G314" s="95" t="s">
        <v>738</v>
      </c>
      <c r="L314" s="51" t="str">
        <f ca="1"/>
        <v xml:space="preserve">    _add, IF( OR( ISOMITTED(add_header), ISBLANK(add_header)), FALSE, add_header),</v>
      </c>
    </row>
    <row r="315" spans="4:12" x14ac:dyDescent="0.2">
      <c r="D315" s="94">
        <v>2</v>
      </c>
      <c r="E315" s="95" t="s">
        <v>751</v>
      </c>
      <c r="F315" s="94">
        <v>2</v>
      </c>
      <c r="G315" s="95" t="s">
        <v>739</v>
      </c>
      <c r="L315" s="51" t="str">
        <f ca="1"/>
        <v xml:space="preserve">    _inpChk, IF(</v>
      </c>
    </row>
    <row r="316" spans="4:12" x14ac:dyDescent="0.2">
      <c r="D316" s="94">
        <v>3</v>
      </c>
      <c r="E316" s="95" t="s">
        <v>753</v>
      </c>
      <c r="F316" s="94">
        <v>3</v>
      </c>
      <c r="G316" s="95" t="s">
        <v>740</v>
      </c>
      <c r="L316" s="51" t="str">
        <f ca="1"/>
        <v xml:space="preserve">      NOT(ISREF(range)), 2,</v>
      </c>
    </row>
    <row r="317" spans="4:12" x14ac:dyDescent="0.2">
      <c r="D317" s="94">
        <v>4</v>
      </c>
      <c r="E317" s="95" t="s">
        <v>755</v>
      </c>
      <c r="F317" s="94">
        <v>4</v>
      </c>
      <c r="G317" s="95" t="s">
        <v>741</v>
      </c>
      <c r="L317" s="51" t="str">
        <f ca="1"/>
        <v xml:space="preserve">      IF(</v>
      </c>
    </row>
    <row r="318" spans="4:12" x14ac:dyDescent="0.2">
      <c r="D318" s="94">
        <v>5</v>
      </c>
      <c r="E318" s="95" t="s">
        <v>757</v>
      </c>
      <c r="F318" s="94">
        <v>5</v>
      </c>
      <c r="G318" s="95" t="s">
        <v>742</v>
      </c>
      <c r="L318" s="51" t="str">
        <f ca="1"/>
        <v xml:space="preserve">        OR(</v>
      </c>
    </row>
    <row r="319" spans="4:12" x14ac:dyDescent="0.2">
      <c r="D319" s="94">
        <v>6</v>
      </c>
      <c r="E319" s="95" t="s">
        <v>759</v>
      </c>
      <c r="F319" s="96"/>
      <c r="L319" s="51" t="str">
        <f ca="1"/>
        <v xml:space="preserve">          _typ &lt; 1, _typ &gt; 7,</v>
      </c>
    </row>
    <row r="320" spans="4:12" x14ac:dyDescent="0.2">
      <c r="L320" s="51" t="str">
        <f ca="1"/>
        <v xml:space="preserve">          NOT(ISNUMBER(_optn)), _optn &lt; 0, _optn &gt; 5</v>
      </c>
    </row>
    <row r="321" spans="12:12" x14ac:dyDescent="0.2">
      <c r="L321" s="51" t="str">
        <f ca="1"/>
        <v xml:space="preserve">        ),</v>
      </c>
    </row>
    <row r="322" spans="12:12" x14ac:dyDescent="0.2">
      <c r="L322" s="51" t="str">
        <f ca="1"/>
        <v xml:space="preserve">      3, 1)</v>
      </c>
    </row>
    <row r="323" spans="12:12" x14ac:dyDescent="0.2">
      <c r="L323" s="51" t="str">
        <f ca="1"/>
        <v xml:space="preserve">    ),</v>
      </c>
    </row>
    <row r="324" spans="12:12" x14ac:dyDescent="0.2">
      <c r="L324" s="51" t="str">
        <f ca="1"/>
        <v xml:space="preserve">    _tbl, CHOOSE(_optn + 1,</v>
      </c>
    </row>
    <row r="325" spans="12:12" x14ac:dyDescent="0.2">
      <c r="L325" s="51" t="str">
        <f ca="1"/>
        <v xml:space="preserve">      _rng,</v>
      </c>
    </row>
    <row r="326" spans="12:12" x14ac:dyDescent="0.2">
      <c r="L326" s="51" t="str">
        <f ca="1"/>
        <v xml:space="preserve">      (ROW(_rng) - ROW( TAKE(_rng, 1)) + 1) &amp; "," &amp; (COLUMN(_rng) - COLUMN( TAKE(_rng, , 1)) + 1),</v>
      </c>
    </row>
    <row r="327" spans="12:12" x14ac:dyDescent="0.2">
      <c r="L327" s="51" t="str">
        <f ca="1"/>
        <v xml:space="preserve">      ROW(_rng) &amp; "," &amp; COLUMN(_rng),</v>
      </c>
    </row>
    <row r="328" spans="12:12" x14ac:dyDescent="0.2">
      <c r="L328" s="51" t="str">
        <f ca="1"/>
        <v xml:space="preserve">      ADDRESS( ROW(_rng), COLUMN(_rng), 4, 1),</v>
      </c>
    </row>
    <row r="329" spans="12:12" x14ac:dyDescent="0.2">
      <c r="L329" s="51" t="str">
        <f ca="1"/>
        <v xml:space="preserve">      ADDRESS( ROW(_rng), COLUMN(_rng), 1, 1),</v>
      </c>
    </row>
    <row r="330" spans="12:12" x14ac:dyDescent="0.2">
      <c r="L330" s="51" t="str">
        <f ca="1"/>
        <v xml:space="preserve">      _rng</v>
      </c>
    </row>
    <row r="331" spans="12:12" x14ac:dyDescent="0.2">
      <c r="L331" s="51" t="str">
        <f ca="1"/>
        <v xml:space="preserve">    ),</v>
      </c>
    </row>
    <row r="332" spans="12:12" x14ac:dyDescent="0.2">
      <c r="L332" s="51" t="str">
        <f ca="1"/>
        <v xml:space="preserve">    _mtch, TOCOL( CHOOSE(_typ,</v>
      </c>
    </row>
    <row r="333" spans="12:12" x14ac:dyDescent="0.2">
      <c r="L333" s="51" t="str">
        <f ca="1"/>
        <v xml:space="preserve">      IF(_rng = _itm, _tbl, NA()),</v>
      </c>
    </row>
    <row r="334" spans="12:12" x14ac:dyDescent="0.2">
      <c r="L334" s="51" t="str">
        <f ca="1"/>
        <v xml:space="preserve">      IF(_rng &lt;&gt; _itm, _tbl, NA()),</v>
      </c>
    </row>
    <row r="335" spans="12:12" x14ac:dyDescent="0.2">
      <c r="L335" s="51" t="str">
        <f ca="1"/>
        <v xml:space="preserve">      IF(_rng &gt; _itm, _tbl, NA()),</v>
      </c>
    </row>
    <row r="336" spans="12:12" x14ac:dyDescent="0.2">
      <c r="L336" s="51" t="str">
        <f ca="1"/>
        <v xml:space="preserve">      IF(_rng &lt; _itm, _tbl, NA()),</v>
      </c>
    </row>
    <row r="337" spans="12:12" x14ac:dyDescent="0.2">
      <c r="L337" s="51" t="str">
        <f ca="1"/>
        <v xml:space="preserve">      IF(_rng &gt;= _itm, _tbl, NA()),</v>
      </c>
    </row>
    <row r="338" spans="12:12" x14ac:dyDescent="0.2">
      <c r="L338" s="51" t="str">
        <f ca="1"/>
        <v xml:space="preserve">      IF(_rng &lt;= _itm, _tbl, NA()),</v>
      </c>
    </row>
    <row r="339" spans="12:12" x14ac:dyDescent="0.2">
      <c r="L339" s="51" t="str">
        <f ca="1"/>
        <v xml:space="preserve">      IF( REGEXTEST(_rng, _itm), _tbl, NA())),</v>
      </c>
    </row>
    <row r="340" spans="12:12" x14ac:dyDescent="0.2">
      <c r="L340" s="51" t="str">
        <f ca="1"/>
        <v xml:space="preserve">    2),</v>
      </c>
    </row>
    <row r="341" spans="12:12" x14ac:dyDescent="0.2">
      <c r="L341" s="51" t="str">
        <f ca="1"/>
        <v xml:space="preserve">    _calc, IF(_optn &lt;&gt; 5, _mtch, MAX( ROWS(_mtch))),</v>
      </c>
    </row>
    <row r="342" spans="12:12" x14ac:dyDescent="0.2">
      <c r="L342" s="51" t="str">
        <f ca="1"/>
        <v xml:space="preserve">    _hdr, CHOOSE(_optn + 1,</v>
      </c>
    </row>
    <row r="343" spans="12:12" x14ac:dyDescent="0.2">
      <c r="L343" s="51" t="str">
        <f ca="1"/>
        <v xml:space="preserve">      "Matches",</v>
      </c>
    </row>
    <row r="344" spans="12:12" x14ac:dyDescent="0.2">
      <c r="L344" s="51" t="str">
        <f ca="1"/>
        <v xml:space="preserve">      "Row,Column",</v>
      </c>
    </row>
    <row r="345" spans="12:12" x14ac:dyDescent="0.2">
      <c r="L345" s="51" t="str">
        <f ca="1"/>
        <v xml:space="preserve">      "Row,Column",</v>
      </c>
    </row>
    <row r="346" spans="12:12" x14ac:dyDescent="0.2">
      <c r="L346" s="51" t="str">
        <f ca="1"/>
        <v xml:space="preserve">      "Cell Address",</v>
      </c>
    </row>
    <row r="347" spans="12:12" x14ac:dyDescent="0.2">
      <c r="L347" s="51" t="str">
        <f ca="1"/>
        <v xml:space="preserve">      "Cell Address",</v>
      </c>
    </row>
    <row r="348" spans="12:12" x14ac:dyDescent="0.2">
      <c r="L348" s="51" t="str">
        <f ca="1"/>
        <v xml:space="preserve">      "Count of Matches"</v>
      </c>
    </row>
    <row r="349" spans="12:12" x14ac:dyDescent="0.2">
      <c r="L349" s="51" t="str">
        <f ca="1"/>
        <v xml:space="preserve">    ),</v>
      </c>
    </row>
    <row r="350" spans="12:12" x14ac:dyDescent="0.2">
      <c r="L350" s="51" t="str">
        <f ca="1"/>
        <v xml:space="preserve">    _out, IF(_add, VSTACK(_hdr, _calc), _calc),</v>
      </c>
    </row>
    <row r="351" spans="12:12" x14ac:dyDescent="0.2">
      <c r="L351" s="51" t="str">
        <f ca="1"/>
        <v xml:space="preserve">    _rtn, IF( ISERROR(_out), IF(_optn = 5, 0, _rep), _out),</v>
      </c>
    </row>
    <row r="352" spans="12:12" x14ac:dyDescent="0.2">
      <c r="L352" s="51" t="str">
        <f ca="1"/>
        <v xml:space="preserve">    CHOOSE(_inpChk, _rtn,#REF!, #VALUE!)</v>
      </c>
    </row>
    <row r="353" spans="3:12" x14ac:dyDescent="0.2">
      <c r="L353" s="51" t="str">
        <f ca="1"/>
        <v xml:space="preserve">  )</v>
      </c>
    </row>
    <row r="354" spans="3:12" x14ac:dyDescent="0.2">
      <c r="L354" s="51" t="str">
        <f ca="1"/>
        <v>)($D$14:$O$25, F306, F307, F308, F309, F310)</v>
      </c>
    </row>
    <row r="357" spans="3:12" x14ac:dyDescent="0.2">
      <c r="C357" t="s">
        <v>774</v>
      </c>
      <c r="D357" t="s">
        <v>775</v>
      </c>
    </row>
    <row r="359" spans="3:12" x14ac:dyDescent="0.2">
      <c r="E359" s="23" t="s">
        <v>710</v>
      </c>
      <c r="F359" s="24">
        <v>10</v>
      </c>
      <c r="H359" s="23" t="s">
        <v>711</v>
      </c>
      <c r="I359" s="101" t="str" cm="1">
        <f t="array" ref="I359:J360" xml:space="preserve"> _xlfn.LAMBDA(_xlpm.range,_xlpm.find_item,_xlop.match_type,_xlop.output_type,_xlop.if_not_found,_xlop.add_header,_xlop.split_output,
  _xlfn.LET(
    _xlpm._rng, _xlpm.range,
    _xlpm._itm, _xlpm.find_item,
    _xlpm._mInp, IF( OR( _xlfn.ISOMITTED(_xlpm.match_type), ISBLANK(_xlpm.match_type)), 0, INT(_xlpm.match_type)),
    _xlpm._typ, IF( ISNUMBER(_xlpm._mInp), _xlpm._mInp + 1, _xlfn.IFNA( MATCH( LOWER(_xlpm.match_type), {"=","&lt;&gt;","&gt;","&lt;","&gt;=","&lt;=","regex"}, 0), -1)),
    _xlpm._optn, IF( OR( _xlfn.ISOMITTED(_xlpm.output_type), ISBLANK(_xlpm.output_type)), 0, INT(_xlpm.output_type)),
    _xlpm._rep, IF( OR( _xlfn.ISOMITTED(_xlpm.if_not_found), ISBLANK(_xlpm.if_not_found)), NA(), _xlpm.if_not_found),
    _xlpm._add, IF( OR( _xlfn.ISOMITTED(_xlpm.add_header), ISBLANK(_xlpm.add_header)), FALSE, _xlpm.add_header),
    _xlpm._splt, IF( OR( _xlfn.ISOMITTED(_xlpm.split_output), ISBLANK(_xlpm.split_output)), FALSE, _xlpm.split_output),
    _xlpm._inpChk, IF(
      NOT(ISREF(_xlpm.range)), 2,
      IF(
        OR(
          _xlpm._typ &lt; 1, _xlpm._typ &gt; 7,
          NOT(ISNUMBER(_xlpm._optn)), _xlpm._optn &lt; 0, _xlpm._optn &gt; 5
        ),
      3, 1)
    ),
    _xlpm._tbl, CHOOSE(_xlpm._optn + 1,
      _xlpm._rng,
      (ROW(_xlpm._rng) - ROW( _xlfn.TAKE(_xlpm._rng, 1)) + 1) &amp; "," &amp; (COLUMN(_xlpm._rng) - COLUMN( _xlfn.TAKE(_xlpm._rng, , 1)) + 1),
      ROW(_xlpm._rng) &amp; "," &amp; COLUMN(_xlpm._rng),
      ADDRESS( ROW(_xlpm._rng), COLUMN(_xlpm._rng), 4, 1),
      ADDRESS( ROW(_xlpm._rng), COLUMN(_xlpm._rng), 1, 1),
      _xlpm._rng
    ),
    _xlpm._mtch, _xlfn.TOCOL( CHOOSE(_xlpm._typ,
      IF(_xlpm._rng = _xlpm._itm, _xlpm._tbl, NA()),
      IF(_xlpm._rng &lt;&gt; _xlpm._itm, _xlpm._tbl, NA()),
      IF(_xlpm._rng &gt; _xlpm._itm, _xlpm._tbl, NA()),
      IF(_xlpm._rng &lt; _xlpm._itm, _xlpm._tbl, NA()),
      IF(_xlpm._rng &gt;= _xlpm._itm, _xlpm._tbl, NA()),
      IF(_xlpm._rng &lt;= _xlpm._itm, _xlpm._tbl, NA()),
      IF( _xlfn.REGEXTEST(_xlpm._rng, _xlpm._itm), _xlpm._tbl, NA())),
    2),
    _xlpm._calc, IF(_xlpm._optn &lt;&gt; 5, _xlpm._mtch, MAX( ROWS(_xlpm._mtch))),
    _xlpm._arr, IF( ISERROR(_xlpm._calc), IF(_xlpm._optn = 5, 0, _xlpm._rep), _xlpm._calc),
    _xlpm._hdr, CHOOSE(_xlpm._optn + 1,
      "Matches",
      "Row,Column",
      "Row,Column",
      "Cell Address",
      "Cell Address",
      "Count of Matches"
    ),
    _xlpm._inc, _xlfn.VSTACK(_xlpm._hdr, _xlpm._arr),
    _xlpm._rslt, IF( AND(_xlpm._splt, _xlpm._optn &gt; 0, _xlpm._optn &lt; 3),
      _xlfn.DROP( _xlfn.REDUCE("", _xlpm._inc, _xlfn.LAMBDA(_xlpm._acc,_xlpm._val, _xlfn.VSTACK(_xlpm._acc, _xlfn.TEXTSPLIT(_xlpm._val, ",", , TRUE)))), 1),
      _xlpm._inc
    ),
    _xlpm._out, _xlfn.DROP(_xlpm._rslt, IF(_xlpm._add, 0, 1)),
    _xlpm._rtn, IF( ISNA(_xlpm._out), _xlpm._rep, _xlpm._out),
    CHOOSE(_xlpm._inpChk, _xlpm._rtn,#REF!, #VALUE!)
  )
)($D$14:$O$25, F359, F360, F361, F362, F363, F364)</f>
        <v>Row</v>
      </c>
      <c r="J359" s="82" t="str">
        <v>Column</v>
      </c>
      <c r="L359" s="51" t="str" cm="1">
        <f t="array" aca="1" ref="L359:L414" ca="1" xml:space="preserve"> _xlfn.TEXTSPLIT( _xlfn.FORMULATEXT(I359), , CHAR(10))</f>
        <v>= LAMBDA(range,find_item,[match_type],[output_type],[if_not_found],[add_header],[split_output],</v>
      </c>
    </row>
    <row r="360" spans="3:12" x14ac:dyDescent="0.2">
      <c r="E360" s="23" t="s">
        <v>745</v>
      </c>
      <c r="F360" s="24"/>
      <c r="I360" s="88" t="str">
        <v>(none)</v>
      </c>
      <c r="J360" s="21" t="str">
        <v>(none)</v>
      </c>
      <c r="L360" s="51" t="str">
        <f ca="1"/>
        <v xml:space="preserve">  LET(</v>
      </c>
    </row>
    <row r="361" spans="3:12" x14ac:dyDescent="0.2">
      <c r="E361" s="23" t="s">
        <v>735</v>
      </c>
      <c r="F361" s="91">
        <v>1</v>
      </c>
      <c r="I361" s="88"/>
      <c r="J361" s="21"/>
      <c r="L361" s="51" t="str">
        <f ca="1"/>
        <v xml:space="preserve">    _rng, range,</v>
      </c>
    </row>
    <row r="362" spans="3:12" x14ac:dyDescent="0.2">
      <c r="E362" s="23" t="s">
        <v>716</v>
      </c>
      <c r="F362" s="114" t="s">
        <v>776</v>
      </c>
      <c r="G362" s="115"/>
      <c r="I362" s="88"/>
      <c r="J362" s="21"/>
      <c r="L362" s="51" t="str">
        <f ca="1"/>
        <v xml:space="preserve">    _itm, find_item,</v>
      </c>
    </row>
    <row r="363" spans="3:12" x14ac:dyDescent="0.2">
      <c r="E363" s="23" t="s">
        <v>773</v>
      </c>
      <c r="F363" s="116">
        <v>1</v>
      </c>
      <c r="G363" s="117"/>
      <c r="I363" s="88"/>
      <c r="J363" s="21"/>
      <c r="L363" s="51" t="str">
        <f ca="1"/>
        <v xml:space="preserve">    _mInp, IF( OR( ISOMITTED(match_type), ISBLANK(match_type)), 0, INT(match_type)),</v>
      </c>
    </row>
    <row r="364" spans="3:12" x14ac:dyDescent="0.2">
      <c r="E364" s="23" t="s">
        <v>777</v>
      </c>
      <c r="F364" s="116">
        <v>1</v>
      </c>
      <c r="G364" s="117"/>
      <c r="I364" s="88"/>
      <c r="J364" s="21"/>
      <c r="L364" s="51" t="str">
        <f ca="1"/>
        <v xml:space="preserve">    _typ, IF( ISNUMBER(_mInp), _mInp + 1, IFNA( MATCH( LOWER(match_type), {"=","&lt;&gt;","&gt;","&lt;","&gt;=","&lt;=","regex"}, 0), -1)),</v>
      </c>
    </row>
    <row r="365" spans="3:12" x14ac:dyDescent="0.2">
      <c r="L365" s="51" t="str">
        <f ca="1"/>
        <v xml:space="preserve">    _optn, IF( OR( ISOMITTED(output_type), ISBLANK(output_type)), 0, INT(output_type)),</v>
      </c>
    </row>
    <row r="366" spans="3:12" x14ac:dyDescent="0.2">
      <c r="D366" s="92" t="s">
        <v>747</v>
      </c>
      <c r="E366" s="93"/>
      <c r="F366" s="92" t="s">
        <v>736</v>
      </c>
      <c r="G366" s="93"/>
      <c r="L366" s="51" t="str">
        <f ca="1"/>
        <v xml:space="preserve">    _rep, IF( OR( ISOMITTED(if_not_found), ISBLANK(if_not_found)), NA(), if_not_found),</v>
      </c>
    </row>
    <row r="367" spans="3:12" x14ac:dyDescent="0.2">
      <c r="D367" s="94">
        <v>0</v>
      </c>
      <c r="E367" s="95" t="s">
        <v>746</v>
      </c>
      <c r="F367" s="94">
        <v>0</v>
      </c>
      <c r="G367" s="95" t="s">
        <v>737</v>
      </c>
      <c r="L367" s="51" t="str">
        <f ca="1"/>
        <v xml:space="preserve">    _add, IF( OR( ISOMITTED(add_header), ISBLANK(add_header)), FALSE, add_header),</v>
      </c>
    </row>
    <row r="368" spans="3:12" x14ac:dyDescent="0.2">
      <c r="D368" s="94">
        <v>1</v>
      </c>
      <c r="E368" s="95" t="s">
        <v>749</v>
      </c>
      <c r="F368" s="94">
        <v>1</v>
      </c>
      <c r="G368" s="95" t="s">
        <v>738</v>
      </c>
      <c r="L368" s="51" t="str">
        <f ca="1"/>
        <v xml:space="preserve">    _splt, IF( OR( ISOMITTED(split_output), ISBLANK(split_output)), FALSE, split_output),</v>
      </c>
    </row>
    <row r="369" spans="4:12" x14ac:dyDescent="0.2">
      <c r="D369" s="94">
        <v>2</v>
      </c>
      <c r="E369" s="95" t="s">
        <v>751</v>
      </c>
      <c r="F369" s="94">
        <v>2</v>
      </c>
      <c r="G369" s="95" t="s">
        <v>739</v>
      </c>
      <c r="L369" s="51" t="str">
        <f ca="1"/>
        <v xml:space="preserve">    _inpChk, IF(</v>
      </c>
    </row>
    <row r="370" spans="4:12" x14ac:dyDescent="0.2">
      <c r="D370" s="94">
        <v>3</v>
      </c>
      <c r="E370" s="95" t="s">
        <v>753</v>
      </c>
      <c r="F370" s="94">
        <v>3</v>
      </c>
      <c r="G370" s="95" t="s">
        <v>740</v>
      </c>
      <c r="L370" s="51" t="str">
        <f ca="1"/>
        <v xml:space="preserve">      NOT(ISREF(range)), 2,</v>
      </c>
    </row>
    <row r="371" spans="4:12" x14ac:dyDescent="0.2">
      <c r="D371" s="94">
        <v>4</v>
      </c>
      <c r="E371" s="95" t="s">
        <v>755</v>
      </c>
      <c r="F371" s="94">
        <v>4</v>
      </c>
      <c r="G371" s="95" t="s">
        <v>741</v>
      </c>
      <c r="L371" s="51" t="str">
        <f ca="1"/>
        <v xml:space="preserve">      IF(</v>
      </c>
    </row>
    <row r="372" spans="4:12" x14ac:dyDescent="0.2">
      <c r="D372" s="94">
        <v>5</v>
      </c>
      <c r="E372" s="95" t="s">
        <v>757</v>
      </c>
      <c r="F372" s="94">
        <v>5</v>
      </c>
      <c r="G372" s="95" t="s">
        <v>742</v>
      </c>
      <c r="L372" s="51" t="str">
        <f ca="1"/>
        <v xml:space="preserve">        OR(</v>
      </c>
    </row>
    <row r="373" spans="4:12" x14ac:dyDescent="0.2">
      <c r="D373" s="94">
        <v>6</v>
      </c>
      <c r="E373" s="95" t="s">
        <v>759</v>
      </c>
      <c r="F373" s="96"/>
      <c r="L373" s="51" t="str">
        <f ca="1"/>
        <v xml:space="preserve">          _typ &lt; 1, _typ &gt; 7,</v>
      </c>
    </row>
    <row r="374" spans="4:12" x14ac:dyDescent="0.2">
      <c r="L374" s="51" t="str">
        <f ca="1"/>
        <v xml:space="preserve">          NOT(ISNUMBER(_optn)), _optn &lt; 0, _optn &gt; 5</v>
      </c>
    </row>
    <row r="375" spans="4:12" x14ac:dyDescent="0.2">
      <c r="L375" s="51" t="str">
        <f ca="1"/>
        <v xml:space="preserve">        ),</v>
      </c>
    </row>
    <row r="376" spans="4:12" x14ac:dyDescent="0.2">
      <c r="L376" s="51" t="str">
        <f ca="1"/>
        <v xml:space="preserve">      3, 1)</v>
      </c>
    </row>
    <row r="377" spans="4:12" x14ac:dyDescent="0.2">
      <c r="L377" s="51" t="str">
        <f ca="1"/>
        <v xml:space="preserve">    ),</v>
      </c>
    </row>
    <row r="378" spans="4:12" x14ac:dyDescent="0.2">
      <c r="L378" s="51" t="str">
        <f ca="1"/>
        <v xml:space="preserve">    _tbl, CHOOSE(_optn + 1,</v>
      </c>
    </row>
    <row r="379" spans="4:12" x14ac:dyDescent="0.2">
      <c r="L379" s="51" t="str">
        <f ca="1"/>
        <v xml:space="preserve">      _rng,</v>
      </c>
    </row>
    <row r="380" spans="4:12" x14ac:dyDescent="0.2">
      <c r="L380" s="51" t="str">
        <f ca="1"/>
        <v xml:space="preserve">      (ROW(_rng) - ROW( TAKE(_rng, 1)) + 1) &amp; "," &amp; (COLUMN(_rng) - COLUMN( TAKE(_rng, , 1)) + 1),</v>
      </c>
    </row>
    <row r="381" spans="4:12" x14ac:dyDescent="0.2">
      <c r="L381" s="51" t="str">
        <f ca="1"/>
        <v xml:space="preserve">      ROW(_rng) &amp; "," &amp; COLUMN(_rng),</v>
      </c>
    </row>
    <row r="382" spans="4:12" x14ac:dyDescent="0.2">
      <c r="L382" s="51" t="str">
        <f ca="1"/>
        <v xml:space="preserve">      ADDRESS( ROW(_rng), COLUMN(_rng), 4, 1),</v>
      </c>
    </row>
    <row r="383" spans="4:12" x14ac:dyDescent="0.2">
      <c r="L383" s="51" t="str">
        <f ca="1"/>
        <v xml:space="preserve">      ADDRESS( ROW(_rng), COLUMN(_rng), 1, 1),</v>
      </c>
    </row>
    <row r="384" spans="4:12" x14ac:dyDescent="0.2">
      <c r="L384" s="51" t="str">
        <f ca="1"/>
        <v xml:space="preserve">      _rng</v>
      </c>
    </row>
    <row r="385" spans="12:12" x14ac:dyDescent="0.2">
      <c r="L385" s="51" t="str">
        <f ca="1"/>
        <v xml:space="preserve">    ),</v>
      </c>
    </row>
    <row r="386" spans="12:12" x14ac:dyDescent="0.2">
      <c r="L386" s="51" t="str">
        <f ca="1"/>
        <v xml:space="preserve">    _mtch, TOCOL( CHOOSE(_typ,</v>
      </c>
    </row>
    <row r="387" spans="12:12" x14ac:dyDescent="0.2">
      <c r="L387" s="51" t="str">
        <f ca="1"/>
        <v xml:space="preserve">      IF(_rng = _itm, _tbl, NA()),</v>
      </c>
    </row>
    <row r="388" spans="12:12" x14ac:dyDescent="0.2">
      <c r="L388" s="51" t="str">
        <f ca="1"/>
        <v xml:space="preserve">      IF(_rng &lt;&gt; _itm, _tbl, NA()),</v>
      </c>
    </row>
    <row r="389" spans="12:12" x14ac:dyDescent="0.2">
      <c r="L389" s="51" t="str">
        <f ca="1"/>
        <v xml:space="preserve">      IF(_rng &gt; _itm, _tbl, NA()),</v>
      </c>
    </row>
    <row r="390" spans="12:12" x14ac:dyDescent="0.2">
      <c r="L390" s="51" t="str">
        <f ca="1"/>
        <v xml:space="preserve">      IF(_rng &lt; _itm, _tbl, NA()),</v>
      </c>
    </row>
    <row r="391" spans="12:12" x14ac:dyDescent="0.2">
      <c r="L391" s="51" t="str">
        <f ca="1"/>
        <v xml:space="preserve">      IF(_rng &gt;= _itm, _tbl, NA()),</v>
      </c>
    </row>
    <row r="392" spans="12:12" x14ac:dyDescent="0.2">
      <c r="L392" s="51" t="str">
        <f ca="1"/>
        <v xml:space="preserve">      IF(_rng &lt;= _itm, _tbl, NA()),</v>
      </c>
    </row>
    <row r="393" spans="12:12" x14ac:dyDescent="0.2">
      <c r="L393" s="51" t="str">
        <f ca="1"/>
        <v xml:space="preserve">      IF( REGEXTEST(_rng, _itm), _tbl, NA())),</v>
      </c>
    </row>
    <row r="394" spans="12:12" x14ac:dyDescent="0.2">
      <c r="L394" s="51" t="str">
        <f ca="1"/>
        <v xml:space="preserve">    2),</v>
      </c>
    </row>
    <row r="395" spans="12:12" x14ac:dyDescent="0.2">
      <c r="L395" s="51" t="str">
        <f ca="1"/>
        <v xml:space="preserve">    _calc, IF(_optn &lt;&gt; 5, _mtch, MAX( ROWS(_mtch))),</v>
      </c>
    </row>
    <row r="396" spans="12:12" x14ac:dyDescent="0.2">
      <c r="L396" s="51" t="str">
        <f ca="1"/>
        <v xml:space="preserve">    _arr, IF( ISERROR(_calc), IF(_optn = 5, 0, _rep), _calc),</v>
      </c>
    </row>
    <row r="397" spans="12:12" x14ac:dyDescent="0.2">
      <c r="L397" s="51" t="str">
        <f ca="1"/>
        <v xml:space="preserve">    _hdr, CHOOSE(_optn + 1,</v>
      </c>
    </row>
    <row r="398" spans="12:12" x14ac:dyDescent="0.2">
      <c r="L398" s="51" t="str">
        <f ca="1"/>
        <v xml:space="preserve">      "Matches",</v>
      </c>
    </row>
    <row r="399" spans="12:12" x14ac:dyDescent="0.2">
      <c r="L399" s="51" t="str">
        <f ca="1"/>
        <v xml:space="preserve">      "Row,Column",</v>
      </c>
    </row>
    <row r="400" spans="12:12" x14ac:dyDescent="0.2">
      <c r="L400" s="51" t="str">
        <f ca="1"/>
        <v xml:space="preserve">      "Row,Column",</v>
      </c>
    </row>
    <row r="401" spans="12:12" x14ac:dyDescent="0.2">
      <c r="L401" s="51" t="str">
        <f ca="1"/>
        <v xml:space="preserve">      "Cell Address",</v>
      </c>
    </row>
    <row r="402" spans="12:12" x14ac:dyDescent="0.2">
      <c r="L402" s="51" t="str">
        <f ca="1"/>
        <v xml:space="preserve">      "Cell Address",</v>
      </c>
    </row>
    <row r="403" spans="12:12" x14ac:dyDescent="0.2">
      <c r="L403" s="51" t="str">
        <f ca="1"/>
        <v xml:space="preserve">      "Count of Matches"</v>
      </c>
    </row>
    <row r="404" spans="12:12" x14ac:dyDescent="0.2">
      <c r="L404" s="51" t="str">
        <f ca="1"/>
        <v xml:space="preserve">    ),</v>
      </c>
    </row>
    <row r="405" spans="12:12" x14ac:dyDescent="0.2">
      <c r="L405" s="51" t="str">
        <f ca="1"/>
        <v xml:space="preserve">    _inc, VSTACK(_hdr, _arr),</v>
      </c>
    </row>
    <row r="406" spans="12:12" x14ac:dyDescent="0.2">
      <c r="L406" s="51" t="str">
        <f ca="1"/>
        <v xml:space="preserve">    _rslt, IF( AND(_splt, _optn &gt; 0, _optn &lt; 3),</v>
      </c>
    </row>
    <row r="407" spans="12:12" x14ac:dyDescent="0.2">
      <c r="L407" s="51" t="str">
        <f ca="1"/>
        <v xml:space="preserve">      DROP( REDUCE("", _inc, LAMBDA(_acc,_val, VSTACK(_acc, TEXTSPLIT(_val, ",", , TRUE)))), 1),</v>
      </c>
    </row>
    <row r="408" spans="12:12" x14ac:dyDescent="0.2">
      <c r="L408" s="51" t="str">
        <f ca="1"/>
        <v xml:space="preserve">      _inc</v>
      </c>
    </row>
    <row r="409" spans="12:12" x14ac:dyDescent="0.2">
      <c r="L409" s="51" t="str">
        <f ca="1"/>
        <v xml:space="preserve">    ),</v>
      </c>
    </row>
    <row r="410" spans="12:12" x14ac:dyDescent="0.2">
      <c r="L410" s="51" t="str">
        <f ca="1"/>
        <v xml:space="preserve">    _out, DROP(_rslt, IF(_add, 0, 1)),</v>
      </c>
    </row>
    <row r="411" spans="12:12" x14ac:dyDescent="0.2">
      <c r="L411" s="51" t="str">
        <f ca="1"/>
        <v xml:space="preserve">    _rtn, IF( ISNA(_out), _rep, _out),</v>
      </c>
    </row>
    <row r="412" spans="12:12" x14ac:dyDescent="0.2">
      <c r="L412" s="51" t="str">
        <f ca="1"/>
        <v xml:space="preserve">    CHOOSE(_inpChk, _rtn,#REF!, #VALUE!)</v>
      </c>
    </row>
    <row r="413" spans="12:12" x14ac:dyDescent="0.2">
      <c r="L413" s="51" t="str">
        <f ca="1"/>
        <v xml:space="preserve">  )</v>
      </c>
    </row>
    <row r="414" spans="12:12" x14ac:dyDescent="0.2">
      <c r="L414" s="51" t="str">
        <f ca="1"/>
        <v>)($D$14:$O$25, F359, F360, F361, F362, F363, F364)</v>
      </c>
    </row>
    <row r="417" spans="3:12" x14ac:dyDescent="0.2">
      <c r="C417" t="s">
        <v>778</v>
      </c>
      <c r="D417" t="s">
        <v>779</v>
      </c>
    </row>
    <row r="419" spans="3:12" x14ac:dyDescent="0.2">
      <c r="E419" s="23" t="s">
        <v>710</v>
      </c>
      <c r="F419" s="24">
        <v>1</v>
      </c>
      <c r="H419" s="23" t="s">
        <v>711</v>
      </c>
      <c r="I419" s="101" t="str" cm="1">
        <f t="array" ref="I419:I420" xml:space="preserve"> _xlfn.LAMBDA(_xlpm.range,_xlpm.find_item,_xlop.match_type,_xlop.output_type,_xlop.if_not_found,_xlop.add_header,_xlop.split_output,
  _xlfn.LET(
    _xlpm._rng, _xlpm.range,
    _xlpm._itm, _xlpm.find_item,
    _xlpm._mInp, IF( OR( _xlfn.ISOMITTED(_xlpm.match_type), ISBLANK(_xlpm.match_type)), 0, INT(_xlpm.match_type)),
    _xlpm._typ, IF( ISNUMBER(_xlpm._mInp), _xlpm._mInp + 1, _xlfn.IFNA( MATCH( LOWER(_xlpm.match_type), {"=","&lt;&gt;","&gt;","&lt;","&gt;=","&lt;=","find","regex"}, 0), -1)),
    _xlpm._optn, IF( OR( _xlfn.ISOMITTED(_xlpm.output_type), ISBLANK(_xlpm.output_type)), 0, INT(_xlpm.output_type)),
    _xlpm._rep, IF( OR( _xlfn.ISOMITTED(_xlpm.if_not_found), ISBLANK(_xlpm.if_not_found)), NA(), _xlpm.if_not_found),
    _xlpm._add, IF( OR( _xlfn.ISOMITTED(_xlpm.add_header), ISBLANK(_xlpm.add_header)), FALSE, _xlpm.add_header),
    _xlpm._splt, IF( OR( _xlfn.ISOMITTED(_xlpm.split_output), ISBLANK(_xlpm.split_output)), FALSE, _xlpm.split_output),
    _xlpm._inpChk, IF(
      NOT(ISREF(_xlpm.range)), 2,
      IF(
        OR(
          _xlpm._typ &lt; 1, _xlpm._typ &gt; 8,
          NOT(ISNUMBER(_xlpm._optn)), _xlpm._optn &lt; 0, _xlpm._optn &gt; 5
        ),
      3, 1)
    ),
    _xlpm._tbl, CHOOSE(_xlpm._optn + 1,
      _xlpm._rng,
      (ROW(_xlpm._rng) - ROW( _xlfn.TAKE(_xlpm._rng, 1)) + 1) &amp; "," &amp; (COLUMN(_xlpm._rng) - COLUMN( _xlfn.TAKE(_xlpm._rng, , 1)) + 1),
      ROW(_xlpm._rng) &amp; "," &amp; COLUMN(_xlpm._rng),
      ADDRESS( ROW(_xlpm._rng), COLUMN(_xlpm._rng), 4, 1),
      ADDRESS( ROW(_xlpm._rng), COLUMN(_xlpm._rng), 1, 1),
      _xlpm._rng
    ),
    _xlpm._mtch, _xlfn.TOCOL( CHOOSE(_xlpm._typ,
      IF(_xlpm._rng = _xlpm._itm, _xlpm._tbl, NA()),
      IF(_xlpm._rng &lt;&gt; _xlpm._itm, _xlpm._tbl, NA()),
      IF(_xlpm._rng &gt; _xlpm._itm, _xlpm._tbl, NA()),
      IF(_xlpm._rng &lt; _xlpm._itm, _xlpm._tbl, NA()),
      IF(_xlpm._rng &gt;= _xlpm._itm, _xlpm._tbl, NA()),
      IF(_xlpm._rng &lt;= _xlpm._itm, _xlpm._tbl, NA()),
      IF( ISNUMBER( FIND( LOWER(_xlpm._itm), LOWER(_xlpm._rng))), _xlpm._tbl, NA()),
      IF( _xlfn.REGEXTEST(_xlpm._rng, _xlpm._itm), _xlpm._tbl, NA())),
    2),
    _xlpm._calc, IF(_xlpm._optn &lt;&gt; 5, _xlpm._mtch, MAX( ROWS(_xlpm._mtch))),
    _xlpm._arr, IF( ISERROR(_xlpm._calc), IF(_xlpm._optn = 5, 0, _xlpm._rep), _xlpm._calc),
    _xlpm._hdr, CHOOSE(_xlpm._optn + 1,
      "Matches",
      "Row,Column",
      "Row,Column",
      "Cell Address",
      "Cell Address",
      "Count of Matches"
    ),
    _xlpm._inc, _xlfn.VSTACK(_xlpm._hdr, _xlpm._arr),
    _xlpm._rslt, IF( AND(_xlpm._splt, _xlpm._optn &gt; 0, _xlpm._optn &lt; 3),
      _xlfn.DROP( _xlfn.REDUCE("", _xlpm._inc, _xlfn.LAMBDA(_xlpm._acc,_xlpm._val, _xlfn.VSTACK(_xlpm._acc, _xlfn.TEXTSPLIT(_xlpm._val, ",", , TRUE)))), 1),
      _xlpm._inc
    ),
    _xlpm._out, _xlfn.DROP(_xlpm._rslt, IF(_xlpm._add, 0, 1)),
    _xlpm._rtn, IF( ISNA(_xlpm._out), _xlpm._rep, _xlpm._out),
    CHOOSE(_xlpm._inpChk, _xlpm._rtn,#REF!, #VALUE!)
  )
)($R$14:$W$25, F419, F420, F421, F422, F423, F424)</f>
        <v>Matches</v>
      </c>
      <c r="J419" s="82"/>
      <c r="L419" s="51" t="str" cm="1">
        <f t="array" aca="1" ref="L419:L475" ca="1" xml:space="preserve"> _xlfn.TEXTSPLIT( _xlfn.FORMULATEXT(I419), , CHAR(10))</f>
        <v>= LAMBDA(range,find_item,[match_type],[output_type],[if_not_found],[add_header],[split_output],</v>
      </c>
    </row>
    <row r="420" spans="3:12" x14ac:dyDescent="0.2">
      <c r="E420" s="23" t="s">
        <v>745</v>
      </c>
      <c r="F420" s="24">
        <v>7</v>
      </c>
      <c r="I420" s="88" t="str">
        <v>(none)</v>
      </c>
      <c r="J420" s="21"/>
      <c r="L420" s="51" t="str">
        <f ca="1"/>
        <v xml:space="preserve">  LET(</v>
      </c>
    </row>
    <row r="421" spans="3:12" x14ac:dyDescent="0.2">
      <c r="E421" s="23" t="s">
        <v>735</v>
      </c>
      <c r="F421" s="91">
        <v>0</v>
      </c>
      <c r="I421" s="88"/>
      <c r="J421" s="21"/>
      <c r="L421" s="51" t="str">
        <f ca="1"/>
        <v xml:space="preserve">    _rng, range,</v>
      </c>
    </row>
    <row r="422" spans="3:12" x14ac:dyDescent="0.2">
      <c r="E422" s="23" t="s">
        <v>716</v>
      </c>
      <c r="F422" s="114" t="s">
        <v>776</v>
      </c>
      <c r="G422" s="115"/>
      <c r="I422" s="88"/>
      <c r="J422" s="21"/>
      <c r="L422" s="51" t="str">
        <f ca="1"/>
        <v xml:space="preserve">    _itm, find_item,</v>
      </c>
    </row>
    <row r="423" spans="3:12" x14ac:dyDescent="0.2">
      <c r="E423" s="23" t="s">
        <v>773</v>
      </c>
      <c r="F423" s="116">
        <v>1</v>
      </c>
      <c r="G423" s="117"/>
      <c r="I423" s="88"/>
      <c r="J423" s="21"/>
      <c r="L423" s="51" t="str">
        <f ca="1"/>
        <v xml:space="preserve">    _mInp, IF( OR( ISOMITTED(match_type), ISBLANK(match_type)), 0, INT(match_type)),</v>
      </c>
    </row>
    <row r="424" spans="3:12" x14ac:dyDescent="0.2">
      <c r="E424" s="23" t="s">
        <v>777</v>
      </c>
      <c r="F424" s="116">
        <v>1</v>
      </c>
      <c r="G424" s="117"/>
      <c r="I424" s="88"/>
      <c r="J424" s="21"/>
      <c r="L424" s="51" t="str">
        <f ca="1"/>
        <v xml:space="preserve">    _typ, IF( ISNUMBER(_mInp), _mInp + 1, IFNA( MATCH( LOWER(match_type), {"=","&lt;&gt;","&gt;","&lt;","&gt;=","&lt;=","find","regex"}, 0), -1)),</v>
      </c>
    </row>
    <row r="425" spans="3:12" x14ac:dyDescent="0.2">
      <c r="I425" s="88"/>
      <c r="J425" s="21"/>
      <c r="L425" s="51" t="str">
        <f ca="1"/>
        <v xml:space="preserve">    _optn, IF( OR( ISOMITTED(output_type), ISBLANK(output_type)), 0, INT(output_type)),</v>
      </c>
    </row>
    <row r="426" spans="3:12" x14ac:dyDescent="0.2">
      <c r="L426" s="51" t="str">
        <f ca="1"/>
        <v xml:space="preserve">    _rep, IF( OR( ISOMITTED(if_not_found), ISBLANK(if_not_found)), NA(), if_not_found),</v>
      </c>
    </row>
    <row r="427" spans="3:12" x14ac:dyDescent="0.2">
      <c r="D427" s="92" t="s">
        <v>747</v>
      </c>
      <c r="E427" s="93"/>
      <c r="F427" s="92" t="s">
        <v>736</v>
      </c>
      <c r="G427" s="93"/>
      <c r="L427" s="51" t="str">
        <f ca="1"/>
        <v xml:space="preserve">    _add, IF( OR( ISOMITTED(add_header), ISBLANK(add_header)), FALSE, add_header),</v>
      </c>
    </row>
    <row r="428" spans="3:12" x14ac:dyDescent="0.2">
      <c r="D428" s="94">
        <v>0</v>
      </c>
      <c r="E428" s="95" t="s">
        <v>746</v>
      </c>
      <c r="F428" s="94">
        <v>0</v>
      </c>
      <c r="G428" s="95" t="s">
        <v>737</v>
      </c>
      <c r="L428" s="51" t="str">
        <f ca="1"/>
        <v xml:space="preserve">    _splt, IF( OR( ISOMITTED(split_output), ISBLANK(split_output)), FALSE, split_output),</v>
      </c>
    </row>
    <row r="429" spans="3:12" x14ac:dyDescent="0.2">
      <c r="D429" s="94">
        <v>1</v>
      </c>
      <c r="E429" s="95" t="s">
        <v>749</v>
      </c>
      <c r="F429" s="94">
        <v>1</v>
      </c>
      <c r="G429" s="95" t="s">
        <v>738</v>
      </c>
      <c r="L429" s="51" t="str">
        <f ca="1"/>
        <v xml:space="preserve">    _inpChk, IF(</v>
      </c>
    </row>
    <row r="430" spans="3:12" x14ac:dyDescent="0.2">
      <c r="D430" s="94">
        <v>2</v>
      </c>
      <c r="E430" s="95" t="s">
        <v>751</v>
      </c>
      <c r="F430" s="94">
        <v>2</v>
      </c>
      <c r="G430" s="95" t="s">
        <v>739</v>
      </c>
      <c r="L430" s="51" t="str">
        <f ca="1"/>
        <v xml:space="preserve">      NOT(ISREF(range)), 2,</v>
      </c>
    </row>
    <row r="431" spans="3:12" x14ac:dyDescent="0.2">
      <c r="D431" s="94">
        <v>3</v>
      </c>
      <c r="E431" s="95" t="s">
        <v>753</v>
      </c>
      <c r="F431" s="94">
        <v>3</v>
      </c>
      <c r="G431" s="95" t="s">
        <v>740</v>
      </c>
      <c r="L431" s="51" t="str">
        <f ca="1"/>
        <v xml:space="preserve">      IF(</v>
      </c>
    </row>
    <row r="432" spans="3:12" x14ac:dyDescent="0.2">
      <c r="D432" s="94">
        <v>4</v>
      </c>
      <c r="E432" s="95" t="s">
        <v>755</v>
      </c>
      <c r="F432" s="94">
        <v>4</v>
      </c>
      <c r="G432" s="95" t="s">
        <v>741</v>
      </c>
      <c r="L432" s="51" t="str">
        <f ca="1"/>
        <v xml:space="preserve">        OR(</v>
      </c>
    </row>
    <row r="433" spans="4:12" x14ac:dyDescent="0.2">
      <c r="D433" s="94">
        <v>5</v>
      </c>
      <c r="E433" s="95" t="s">
        <v>757</v>
      </c>
      <c r="F433" s="94">
        <v>5</v>
      </c>
      <c r="G433" s="95" t="s">
        <v>742</v>
      </c>
      <c r="L433" s="51" t="str">
        <f ca="1"/>
        <v xml:space="preserve">          _typ &lt; 1, _typ &gt; 8,</v>
      </c>
    </row>
    <row r="434" spans="4:12" x14ac:dyDescent="0.2">
      <c r="D434" s="94">
        <v>6</v>
      </c>
      <c r="E434" s="95" t="s">
        <v>780</v>
      </c>
      <c r="F434" s="96"/>
      <c r="L434" s="51" t="str">
        <f ca="1"/>
        <v xml:space="preserve">          NOT(ISNUMBER(_optn)), _optn &lt; 0, _optn &gt; 5</v>
      </c>
    </row>
    <row r="435" spans="4:12" x14ac:dyDescent="0.2">
      <c r="D435" s="94">
        <v>7</v>
      </c>
      <c r="E435" s="95" t="s">
        <v>759</v>
      </c>
      <c r="L435" s="51" t="str">
        <f ca="1"/>
        <v xml:space="preserve">        ),</v>
      </c>
    </row>
    <row r="436" spans="4:12" x14ac:dyDescent="0.2">
      <c r="L436" s="51" t="str">
        <f ca="1"/>
        <v xml:space="preserve">      3, 1)</v>
      </c>
    </row>
    <row r="437" spans="4:12" x14ac:dyDescent="0.2">
      <c r="L437" s="51" t="str">
        <f ca="1"/>
        <v xml:space="preserve">    ),</v>
      </c>
    </row>
    <row r="438" spans="4:12" x14ac:dyDescent="0.2">
      <c r="L438" s="51" t="str">
        <f ca="1"/>
        <v xml:space="preserve">    _tbl, CHOOSE(_optn + 1,</v>
      </c>
    </row>
    <row r="439" spans="4:12" x14ac:dyDescent="0.2">
      <c r="L439" s="51" t="str">
        <f ca="1"/>
        <v xml:space="preserve">      _rng,</v>
      </c>
    </row>
    <row r="440" spans="4:12" x14ac:dyDescent="0.2">
      <c r="L440" s="51" t="str">
        <f ca="1"/>
        <v xml:space="preserve">      (ROW(_rng) - ROW( TAKE(_rng, 1)) + 1) &amp; "," &amp; (COLUMN(_rng) - COLUMN( TAKE(_rng, , 1)) + 1),</v>
      </c>
    </row>
    <row r="441" spans="4:12" x14ac:dyDescent="0.2">
      <c r="L441" s="51" t="str">
        <f ca="1"/>
        <v xml:space="preserve">      ROW(_rng) &amp; "," &amp; COLUMN(_rng),</v>
      </c>
    </row>
    <row r="442" spans="4:12" x14ac:dyDescent="0.2">
      <c r="L442" s="51" t="str">
        <f ca="1"/>
        <v xml:space="preserve">      ADDRESS( ROW(_rng), COLUMN(_rng), 4, 1),</v>
      </c>
    </row>
    <row r="443" spans="4:12" x14ac:dyDescent="0.2">
      <c r="L443" s="51" t="str">
        <f ca="1"/>
        <v xml:space="preserve">      ADDRESS( ROW(_rng), COLUMN(_rng), 1, 1),</v>
      </c>
    </row>
    <row r="444" spans="4:12" x14ac:dyDescent="0.2">
      <c r="L444" s="51" t="str">
        <f ca="1"/>
        <v xml:space="preserve">      _rng</v>
      </c>
    </row>
    <row r="445" spans="4:12" x14ac:dyDescent="0.2">
      <c r="L445" s="51" t="str">
        <f ca="1"/>
        <v xml:space="preserve">    ),</v>
      </c>
    </row>
    <row r="446" spans="4:12" x14ac:dyDescent="0.2">
      <c r="L446" s="51" t="str">
        <f ca="1"/>
        <v xml:space="preserve">    _mtch, TOCOL( CHOOSE(_typ,</v>
      </c>
    </row>
    <row r="447" spans="4:12" x14ac:dyDescent="0.2">
      <c r="L447" s="51" t="str">
        <f ca="1"/>
        <v xml:space="preserve">      IF(_rng = _itm, _tbl, NA()),</v>
      </c>
    </row>
    <row r="448" spans="4:12" x14ac:dyDescent="0.2">
      <c r="L448" s="51" t="str">
        <f ca="1"/>
        <v xml:space="preserve">      IF(_rng &lt;&gt; _itm, _tbl, NA()),</v>
      </c>
    </row>
    <row r="449" spans="12:12" x14ac:dyDescent="0.2">
      <c r="L449" s="51" t="str">
        <f ca="1"/>
        <v xml:space="preserve">      IF(_rng &gt; _itm, _tbl, NA()),</v>
      </c>
    </row>
    <row r="450" spans="12:12" x14ac:dyDescent="0.2">
      <c r="L450" s="51" t="str">
        <f ca="1"/>
        <v xml:space="preserve">      IF(_rng &lt; _itm, _tbl, NA()),</v>
      </c>
    </row>
    <row r="451" spans="12:12" x14ac:dyDescent="0.2">
      <c r="L451" s="51" t="str">
        <f ca="1"/>
        <v xml:space="preserve">      IF(_rng &gt;= _itm, _tbl, NA()),</v>
      </c>
    </row>
    <row r="452" spans="12:12" x14ac:dyDescent="0.2">
      <c r="L452" s="51" t="str">
        <f ca="1"/>
        <v xml:space="preserve">      IF(_rng &lt;= _itm, _tbl, NA()),</v>
      </c>
    </row>
    <row r="453" spans="12:12" x14ac:dyDescent="0.2">
      <c r="L453" s="51" t="str">
        <f ca="1"/>
        <v xml:space="preserve">      IF( ISNUMBER( FIND( LOWER(_itm), LOWER(_rng))), _tbl, NA()),</v>
      </c>
    </row>
    <row r="454" spans="12:12" x14ac:dyDescent="0.2">
      <c r="L454" s="51" t="str">
        <f ca="1"/>
        <v xml:space="preserve">      IF( REGEXTEST(_rng, _itm), _tbl, NA())),</v>
      </c>
    </row>
    <row r="455" spans="12:12" x14ac:dyDescent="0.2">
      <c r="L455" s="51" t="str">
        <f ca="1"/>
        <v xml:space="preserve">    2),</v>
      </c>
    </row>
    <row r="456" spans="12:12" x14ac:dyDescent="0.2">
      <c r="L456" s="51" t="str">
        <f ca="1"/>
        <v xml:space="preserve">    _calc, IF(_optn &lt;&gt; 5, _mtch, MAX( ROWS(_mtch))),</v>
      </c>
    </row>
    <row r="457" spans="12:12" x14ac:dyDescent="0.2">
      <c r="L457" s="51" t="str">
        <f ca="1"/>
        <v xml:space="preserve">    _arr, IF( ISERROR(_calc), IF(_optn = 5, 0, _rep), _calc),</v>
      </c>
    </row>
    <row r="458" spans="12:12" x14ac:dyDescent="0.2">
      <c r="L458" s="51" t="str">
        <f ca="1"/>
        <v xml:space="preserve">    _hdr, CHOOSE(_optn + 1,</v>
      </c>
    </row>
    <row r="459" spans="12:12" x14ac:dyDescent="0.2">
      <c r="L459" s="51" t="str">
        <f ca="1"/>
        <v xml:space="preserve">      "Matches",</v>
      </c>
    </row>
    <row r="460" spans="12:12" x14ac:dyDescent="0.2">
      <c r="L460" s="51" t="str">
        <f ca="1"/>
        <v xml:space="preserve">      "Row,Column",</v>
      </c>
    </row>
    <row r="461" spans="12:12" x14ac:dyDescent="0.2">
      <c r="L461" s="51" t="str">
        <f ca="1"/>
        <v xml:space="preserve">      "Row,Column",</v>
      </c>
    </row>
    <row r="462" spans="12:12" x14ac:dyDescent="0.2">
      <c r="L462" s="51" t="str">
        <f ca="1"/>
        <v xml:space="preserve">      "Cell Address",</v>
      </c>
    </row>
    <row r="463" spans="12:12" x14ac:dyDescent="0.2">
      <c r="L463" s="51" t="str">
        <f ca="1"/>
        <v xml:space="preserve">      "Cell Address",</v>
      </c>
    </row>
    <row r="464" spans="12:12" x14ac:dyDescent="0.2">
      <c r="L464" s="51" t="str">
        <f ca="1"/>
        <v xml:space="preserve">      "Count of Matches"</v>
      </c>
    </row>
    <row r="465" spans="2:12" x14ac:dyDescent="0.2">
      <c r="L465" s="51" t="str">
        <f ca="1"/>
        <v xml:space="preserve">    ),</v>
      </c>
    </row>
    <row r="466" spans="2:12" x14ac:dyDescent="0.2">
      <c r="L466" s="51" t="str">
        <f ca="1"/>
        <v xml:space="preserve">    _inc, VSTACK(_hdr, _arr),</v>
      </c>
    </row>
    <row r="467" spans="2:12" x14ac:dyDescent="0.2">
      <c r="L467" s="51" t="str">
        <f ca="1"/>
        <v xml:space="preserve">    _rslt, IF( AND(_splt, _optn &gt; 0, _optn &lt; 3),</v>
      </c>
    </row>
    <row r="468" spans="2:12" x14ac:dyDescent="0.2">
      <c r="L468" s="51" t="str">
        <f ca="1"/>
        <v xml:space="preserve">      DROP( REDUCE("", _inc, LAMBDA(_acc,_val, VSTACK(_acc, TEXTSPLIT(_val, ",", , TRUE)))), 1),</v>
      </c>
    </row>
    <row r="469" spans="2:12" x14ac:dyDescent="0.2">
      <c r="L469" s="51" t="str">
        <f ca="1"/>
        <v xml:space="preserve">      _inc</v>
      </c>
    </row>
    <row r="470" spans="2:12" x14ac:dyDescent="0.2">
      <c r="L470" s="51" t="str">
        <f ca="1"/>
        <v xml:space="preserve">    ),</v>
      </c>
    </row>
    <row r="471" spans="2:12" x14ac:dyDescent="0.2">
      <c r="L471" s="51" t="str">
        <f ca="1"/>
        <v xml:space="preserve">    _out, DROP(_rslt, IF(_add, 0, 1)),</v>
      </c>
    </row>
    <row r="472" spans="2:12" x14ac:dyDescent="0.2">
      <c r="L472" s="51" t="str">
        <f ca="1"/>
        <v xml:space="preserve">    _rtn, IF( ISNA(_out), _rep, _out),</v>
      </c>
    </row>
    <row r="473" spans="2:12" x14ac:dyDescent="0.2">
      <c r="L473" s="51" t="str">
        <f ca="1"/>
        <v xml:space="preserve">    CHOOSE(_inpChk, _rtn,#REF!, #VALUE!)</v>
      </c>
    </row>
    <row r="474" spans="2:12" x14ac:dyDescent="0.2">
      <c r="L474" s="51" t="str">
        <f ca="1"/>
        <v xml:space="preserve">  )</v>
      </c>
    </row>
    <row r="475" spans="2:12" x14ac:dyDescent="0.2">
      <c r="L475" s="51" t="str">
        <f ca="1"/>
        <v>)($R$14:$W$25, F419, F420, F421, F422, F423, F424)</v>
      </c>
    </row>
    <row r="478" spans="2:12" s="7" customFormat="1" ht="16.5" thickBot="1" x14ac:dyDescent="0.3">
      <c r="B478" s="8">
        <f xml:space="preserve"> MAX(B$1:B477) + 1</f>
        <v>2</v>
      </c>
      <c r="C478" s="7" t="s">
        <v>6</v>
      </c>
    </row>
    <row r="480" spans="2:12" x14ac:dyDescent="0.2">
      <c r="B480" s="12" t="s">
        <v>781</v>
      </c>
    </row>
    <row r="481" spans="2:9" x14ac:dyDescent="0.2">
      <c r="C481" t="s">
        <v>782</v>
      </c>
    </row>
    <row r="482" spans="2:9" x14ac:dyDescent="0.2">
      <c r="C482" t="s">
        <v>783</v>
      </c>
    </row>
    <row r="483" spans="2:9" x14ac:dyDescent="0.2">
      <c r="C483" t="s">
        <v>784</v>
      </c>
    </row>
    <row r="484" spans="2:9" x14ac:dyDescent="0.2">
      <c r="C484" t="s">
        <v>785</v>
      </c>
    </row>
    <row r="486" spans="2:9" x14ac:dyDescent="0.2">
      <c r="B486" s="12" t="s">
        <v>73</v>
      </c>
    </row>
    <row r="487" spans="2:9" x14ac:dyDescent="0.2">
      <c r="C487" s="97" t="s">
        <v>786</v>
      </c>
      <c r="F487" t="s">
        <v>787</v>
      </c>
    </row>
    <row r="488" spans="2:9" x14ac:dyDescent="0.2">
      <c r="C488" s="97" t="s">
        <v>788</v>
      </c>
      <c r="F488" t="s">
        <v>789</v>
      </c>
    </row>
    <row r="489" spans="2:9" x14ac:dyDescent="0.2">
      <c r="C489" s="97"/>
      <c r="H489" t="s">
        <v>790</v>
      </c>
    </row>
    <row r="490" spans="2:9" x14ac:dyDescent="0.2">
      <c r="C490" s="97"/>
      <c r="H490" t="s">
        <v>791</v>
      </c>
    </row>
    <row r="491" spans="2:9" x14ac:dyDescent="0.2">
      <c r="C491" s="97" t="s">
        <v>792</v>
      </c>
      <c r="F491" t="s">
        <v>793</v>
      </c>
    </row>
    <row r="492" spans="2:9" x14ac:dyDescent="0.2">
      <c r="C492" s="97"/>
      <c r="H492" t="s">
        <v>794</v>
      </c>
    </row>
    <row r="493" spans="2:9" x14ac:dyDescent="0.2">
      <c r="C493" s="97"/>
      <c r="H493" t="s">
        <v>795</v>
      </c>
    </row>
    <row r="494" spans="2:9" x14ac:dyDescent="0.2">
      <c r="C494" s="97"/>
      <c r="G494" s="57" t="s">
        <v>796</v>
      </c>
      <c r="H494" s="57">
        <v>0</v>
      </c>
      <c r="I494" s="29" t="s">
        <v>797</v>
      </c>
    </row>
    <row r="495" spans="2:9" x14ac:dyDescent="0.2">
      <c r="C495" s="97"/>
      <c r="G495" s="57" t="s">
        <v>798</v>
      </c>
      <c r="H495" s="57">
        <v>1</v>
      </c>
      <c r="I495" s="29" t="s">
        <v>799</v>
      </c>
    </row>
    <row r="496" spans="2:9" x14ac:dyDescent="0.2">
      <c r="C496" s="97"/>
      <c r="G496" s="57" t="s">
        <v>800</v>
      </c>
      <c r="H496" s="57">
        <v>2</v>
      </c>
      <c r="I496" s="29" t="s">
        <v>801</v>
      </c>
    </row>
    <row r="497" spans="3:9" x14ac:dyDescent="0.2">
      <c r="C497" s="97"/>
      <c r="G497" s="57" t="s">
        <v>802</v>
      </c>
      <c r="H497" s="57">
        <v>3</v>
      </c>
      <c r="I497" s="29" t="s">
        <v>803</v>
      </c>
    </row>
    <row r="498" spans="3:9" x14ac:dyDescent="0.2">
      <c r="C498" s="97"/>
      <c r="G498" s="57" t="s">
        <v>804</v>
      </c>
      <c r="H498" s="57">
        <v>4</v>
      </c>
      <c r="I498" s="29" t="s">
        <v>805</v>
      </c>
    </row>
    <row r="499" spans="3:9" x14ac:dyDescent="0.2">
      <c r="C499" s="97"/>
      <c r="G499" s="57" t="s">
        <v>806</v>
      </c>
      <c r="H499" s="57">
        <v>5</v>
      </c>
      <c r="I499" s="29" t="s">
        <v>807</v>
      </c>
    </row>
    <row r="500" spans="3:9" x14ac:dyDescent="0.2">
      <c r="C500" s="97"/>
      <c r="G500" s="40" t="s">
        <v>808</v>
      </c>
      <c r="H500" s="57">
        <v>6</v>
      </c>
      <c r="I500" s="29" t="s">
        <v>809</v>
      </c>
    </row>
    <row r="501" spans="3:9" x14ac:dyDescent="0.2">
      <c r="C501" s="97"/>
      <c r="G501" s="40" t="s">
        <v>810</v>
      </c>
      <c r="H501" s="57">
        <v>7</v>
      </c>
      <c r="I501" s="29" t="s">
        <v>811</v>
      </c>
    </row>
    <row r="502" spans="3:9" x14ac:dyDescent="0.2">
      <c r="C502" s="97" t="s">
        <v>812</v>
      </c>
      <c r="F502" t="s">
        <v>813</v>
      </c>
    </row>
    <row r="503" spans="3:9" x14ac:dyDescent="0.2">
      <c r="C503" s="97"/>
      <c r="H503" s="57">
        <v>0</v>
      </c>
      <c r="I503" s="29" t="s">
        <v>814</v>
      </c>
    </row>
    <row r="504" spans="3:9" x14ac:dyDescent="0.2">
      <c r="C504" s="97"/>
      <c r="H504" s="57">
        <v>1</v>
      </c>
      <c r="I504" s="29" t="s">
        <v>815</v>
      </c>
    </row>
    <row r="505" spans="3:9" x14ac:dyDescent="0.2">
      <c r="C505" s="97"/>
      <c r="H505" s="57">
        <v>2</v>
      </c>
      <c r="I505" s="29" t="s">
        <v>816</v>
      </c>
    </row>
    <row r="506" spans="3:9" x14ac:dyDescent="0.2">
      <c r="C506" s="97"/>
      <c r="H506" s="57">
        <v>3</v>
      </c>
      <c r="I506" s="29" t="s">
        <v>817</v>
      </c>
    </row>
    <row r="507" spans="3:9" x14ac:dyDescent="0.2">
      <c r="C507" s="97"/>
      <c r="H507" s="57">
        <v>4</v>
      </c>
      <c r="I507" s="29" t="s">
        <v>818</v>
      </c>
    </row>
    <row r="508" spans="3:9" x14ac:dyDescent="0.2">
      <c r="C508" s="97"/>
      <c r="H508" s="57">
        <v>5</v>
      </c>
      <c r="I508" s="29" t="s">
        <v>819</v>
      </c>
    </row>
    <row r="509" spans="3:9" x14ac:dyDescent="0.2">
      <c r="C509" s="97" t="s">
        <v>820</v>
      </c>
      <c r="F509" t="s">
        <v>821</v>
      </c>
    </row>
    <row r="510" spans="3:9" x14ac:dyDescent="0.2">
      <c r="C510" s="97"/>
      <c r="H510" t="s">
        <v>822</v>
      </c>
    </row>
    <row r="511" spans="3:9" x14ac:dyDescent="0.2">
      <c r="C511" s="97" t="s">
        <v>823</v>
      </c>
      <c r="F511" t="s">
        <v>824</v>
      </c>
    </row>
    <row r="512" spans="3:9" x14ac:dyDescent="0.2">
      <c r="C512" s="97"/>
      <c r="H512" t="s">
        <v>825</v>
      </c>
    </row>
    <row r="513" spans="2:8" x14ac:dyDescent="0.2">
      <c r="C513" s="97"/>
      <c r="H513" t="s">
        <v>826</v>
      </c>
    </row>
    <row r="514" spans="2:8" x14ac:dyDescent="0.2">
      <c r="C514" s="97" t="s">
        <v>827</v>
      </c>
      <c r="F514" t="s">
        <v>828</v>
      </c>
    </row>
    <row r="515" spans="2:8" x14ac:dyDescent="0.2">
      <c r="C515" s="97"/>
      <c r="H515" t="s">
        <v>829</v>
      </c>
    </row>
    <row r="516" spans="2:8" x14ac:dyDescent="0.2">
      <c r="C516" s="97"/>
      <c r="H516" t="s">
        <v>825</v>
      </c>
    </row>
    <row r="517" spans="2:8" x14ac:dyDescent="0.2">
      <c r="C517" s="97"/>
      <c r="H517" t="s">
        <v>826</v>
      </c>
    </row>
    <row r="519" spans="2:8" x14ac:dyDescent="0.2">
      <c r="B519" s="12" t="s">
        <v>830</v>
      </c>
    </row>
    <row r="520" spans="2:8" x14ac:dyDescent="0.2">
      <c r="C520" s="98" t="s">
        <v>831</v>
      </c>
      <c r="D520" s="77"/>
      <c r="F520" t="s">
        <v>832</v>
      </c>
    </row>
    <row r="521" spans="2:8" x14ac:dyDescent="0.2">
      <c r="C521" s="98" t="s">
        <v>833</v>
      </c>
      <c r="D521" s="77"/>
      <c r="F521" s="99" t="s">
        <v>834</v>
      </c>
    </row>
    <row r="522" spans="2:8" x14ac:dyDescent="0.2">
      <c r="C522" s="98" t="s">
        <v>833</v>
      </c>
      <c r="D522" s="77"/>
      <c r="F522" s="99" t="s">
        <v>835</v>
      </c>
    </row>
    <row r="524" spans="2:8" x14ac:dyDescent="0.2">
      <c r="B524" s="12" t="s">
        <v>75</v>
      </c>
    </row>
    <row r="525" spans="2:8" x14ac:dyDescent="0.2">
      <c r="C525" s="33" t="s">
        <v>107</v>
      </c>
    </row>
    <row r="526" spans="2:8" x14ac:dyDescent="0.2">
      <c r="C526" s="34" t="s">
        <v>836</v>
      </c>
    </row>
    <row r="527" spans="2:8" x14ac:dyDescent="0.2">
      <c r="C527" s="79" t="s">
        <v>837</v>
      </c>
    </row>
    <row r="528" spans="2:8" x14ac:dyDescent="0.2">
      <c r="C528" s="79" t="s">
        <v>838</v>
      </c>
    </row>
    <row r="529" spans="3:3" x14ac:dyDescent="0.2">
      <c r="C529" s="79" t="s">
        <v>839</v>
      </c>
    </row>
    <row r="530" spans="3:3" x14ac:dyDescent="0.2">
      <c r="C530" s="79" t="s">
        <v>840</v>
      </c>
    </row>
    <row r="531" spans="3:3" x14ac:dyDescent="0.2">
      <c r="C531" s="79" t="s">
        <v>841</v>
      </c>
    </row>
    <row r="532" spans="3:3" x14ac:dyDescent="0.2">
      <c r="C532" s="79" t="s">
        <v>842</v>
      </c>
    </row>
    <row r="533" spans="3:3" x14ac:dyDescent="0.2">
      <c r="C533" s="79" t="s">
        <v>843</v>
      </c>
    </row>
    <row r="534" spans="3:3" x14ac:dyDescent="0.2">
      <c r="C534" s="34" t="s">
        <v>844</v>
      </c>
    </row>
    <row r="535" spans="3:3" x14ac:dyDescent="0.2">
      <c r="C535" s="30" t="s">
        <v>80</v>
      </c>
    </row>
    <row r="536" spans="3:3" x14ac:dyDescent="0.2">
      <c r="C536" s="31" t="s">
        <v>845</v>
      </c>
    </row>
    <row r="537" spans="3:3" x14ac:dyDescent="0.2">
      <c r="C537" s="31" t="s">
        <v>846</v>
      </c>
    </row>
    <row r="538" spans="3:3" x14ac:dyDescent="0.2">
      <c r="C538" s="35" t="s">
        <v>847</v>
      </c>
    </row>
    <row r="539" spans="3:3" x14ac:dyDescent="0.2">
      <c r="C539" s="31" t="s">
        <v>848</v>
      </c>
    </row>
    <row r="540" spans="3:3" x14ac:dyDescent="0.2">
      <c r="C540" s="31" t="s">
        <v>849</v>
      </c>
    </row>
    <row r="541" spans="3:3" x14ac:dyDescent="0.2">
      <c r="C541" s="31" t="s">
        <v>850</v>
      </c>
    </row>
    <row r="542" spans="3:3" x14ac:dyDescent="0.2">
      <c r="C542" s="31" t="s">
        <v>851</v>
      </c>
    </row>
    <row r="543" spans="3:3" x14ac:dyDescent="0.2">
      <c r="C543" s="31" t="s">
        <v>852</v>
      </c>
    </row>
    <row r="544" spans="3:3" x14ac:dyDescent="0.2">
      <c r="C544" s="31" t="s">
        <v>853</v>
      </c>
    </row>
    <row r="545" spans="3:4" x14ac:dyDescent="0.2">
      <c r="C545" s="35" t="s">
        <v>854</v>
      </c>
    </row>
    <row r="546" spans="3:4" x14ac:dyDescent="0.2">
      <c r="C546" s="35" t="s">
        <v>855</v>
      </c>
    </row>
    <row r="547" spans="3:4" x14ac:dyDescent="0.2">
      <c r="C547" s="35" t="s">
        <v>856</v>
      </c>
    </row>
    <row r="548" spans="3:4" x14ac:dyDescent="0.2">
      <c r="C548" s="31" t="s">
        <v>420</v>
      </c>
    </row>
    <row r="549" spans="3:4" x14ac:dyDescent="0.2">
      <c r="C549" s="32" t="s">
        <v>857</v>
      </c>
    </row>
    <row r="550" spans="3:4" x14ac:dyDescent="0.2">
      <c r="C550" s="42" t="s">
        <v>423</v>
      </c>
    </row>
    <row r="551" spans="3:4" x14ac:dyDescent="0.2">
      <c r="C551" s="63" t="s">
        <v>858</v>
      </c>
      <c r="D551" s="53"/>
    </row>
    <row r="552" spans="3:4" x14ac:dyDescent="0.2">
      <c r="C552" s="64" t="s">
        <v>859</v>
      </c>
      <c r="D552" s="53"/>
    </row>
    <row r="553" spans="3:4" x14ac:dyDescent="0.2">
      <c r="C553" s="64" t="s">
        <v>860</v>
      </c>
      <c r="D553" s="53"/>
    </row>
    <row r="554" spans="3:4" x14ac:dyDescent="0.2">
      <c r="C554" s="63" t="s">
        <v>88</v>
      </c>
      <c r="D554" s="53"/>
    </row>
    <row r="555" spans="3:4" x14ac:dyDescent="0.2">
      <c r="C555" s="100" t="s">
        <v>861</v>
      </c>
    </row>
    <row r="556" spans="3:4" x14ac:dyDescent="0.2">
      <c r="C556" s="31" t="s">
        <v>88</v>
      </c>
    </row>
    <row r="557" spans="3:4" x14ac:dyDescent="0.2">
      <c r="C557" s="35" t="s">
        <v>862</v>
      </c>
    </row>
    <row r="558" spans="3:4" x14ac:dyDescent="0.2">
      <c r="C558" s="35" t="s">
        <v>863</v>
      </c>
    </row>
    <row r="559" spans="3:4" x14ac:dyDescent="0.2">
      <c r="C559" s="31" t="s">
        <v>864</v>
      </c>
    </row>
    <row r="560" spans="3:4" x14ac:dyDescent="0.2">
      <c r="C560" s="32" t="s">
        <v>865</v>
      </c>
    </row>
    <row r="561" spans="3:3" x14ac:dyDescent="0.2">
      <c r="C561" s="32" t="s">
        <v>866</v>
      </c>
    </row>
    <row r="562" spans="3:3" x14ac:dyDescent="0.2">
      <c r="C562" s="32" t="s">
        <v>867</v>
      </c>
    </row>
    <row r="563" spans="3:3" x14ac:dyDescent="0.2">
      <c r="C563" s="32" t="s">
        <v>868</v>
      </c>
    </row>
    <row r="564" spans="3:3" x14ac:dyDescent="0.2">
      <c r="C564" s="32" t="s">
        <v>869</v>
      </c>
    </row>
    <row r="565" spans="3:3" x14ac:dyDescent="0.2">
      <c r="C565" s="32" t="s">
        <v>870</v>
      </c>
    </row>
    <row r="566" spans="3:3" x14ac:dyDescent="0.2">
      <c r="C566" s="31" t="s">
        <v>88</v>
      </c>
    </row>
    <row r="567" spans="3:3" x14ac:dyDescent="0.2">
      <c r="C567" s="35" t="s">
        <v>624</v>
      </c>
    </row>
    <row r="568" spans="3:3" x14ac:dyDescent="0.2">
      <c r="C568" s="35" t="s">
        <v>871</v>
      </c>
    </row>
    <row r="569" spans="3:3" x14ac:dyDescent="0.2">
      <c r="C569" s="35" t="s">
        <v>872</v>
      </c>
    </row>
    <row r="570" spans="3:3" x14ac:dyDescent="0.2">
      <c r="C570" s="35" t="s">
        <v>873</v>
      </c>
    </row>
    <row r="571" spans="3:3" x14ac:dyDescent="0.2">
      <c r="C571" s="31" t="s">
        <v>981</v>
      </c>
    </row>
    <row r="572" spans="3:3" x14ac:dyDescent="0.2">
      <c r="C572" s="32" t="s">
        <v>982</v>
      </c>
    </row>
    <row r="573" spans="3:3" x14ac:dyDescent="0.2">
      <c r="C573" s="42" t="s">
        <v>874</v>
      </c>
    </row>
    <row r="574" spans="3:3" x14ac:dyDescent="0.2">
      <c r="C574" s="42" t="s">
        <v>875</v>
      </c>
    </row>
    <row r="575" spans="3:3" x14ac:dyDescent="0.2">
      <c r="C575" s="42" t="s">
        <v>876</v>
      </c>
    </row>
    <row r="576" spans="3:3" x14ac:dyDescent="0.2">
      <c r="C576" s="42" t="s">
        <v>877</v>
      </c>
    </row>
    <row r="577" spans="3:3" x14ac:dyDescent="0.2">
      <c r="C577" s="42" t="s">
        <v>878</v>
      </c>
    </row>
    <row r="578" spans="3:3" x14ac:dyDescent="0.2">
      <c r="C578" s="42" t="s">
        <v>879</v>
      </c>
    </row>
    <row r="579" spans="3:3" x14ac:dyDescent="0.2">
      <c r="C579" s="42" t="s">
        <v>880</v>
      </c>
    </row>
    <row r="580" spans="3:3" x14ac:dyDescent="0.2">
      <c r="C580" s="42" t="s">
        <v>983</v>
      </c>
    </row>
    <row r="581" spans="3:3" x14ac:dyDescent="0.2">
      <c r="C581" s="32" t="s">
        <v>88</v>
      </c>
    </row>
    <row r="582" spans="3:3" x14ac:dyDescent="0.2">
      <c r="C582" s="31" t="s">
        <v>881</v>
      </c>
    </row>
    <row r="583" spans="3:3" x14ac:dyDescent="0.2">
      <c r="C583" s="35" t="s">
        <v>882</v>
      </c>
    </row>
    <row r="584" spans="3:3" x14ac:dyDescent="0.2">
      <c r="C584" s="31" t="s">
        <v>984</v>
      </c>
    </row>
    <row r="585" spans="3:3" x14ac:dyDescent="0.2">
      <c r="C585" s="35" t="s">
        <v>883</v>
      </c>
    </row>
    <row r="586" spans="3:3" x14ac:dyDescent="0.2">
      <c r="C586" s="31" t="s">
        <v>884</v>
      </c>
    </row>
    <row r="587" spans="3:3" x14ac:dyDescent="0.2">
      <c r="C587" s="35" t="s">
        <v>885</v>
      </c>
    </row>
    <row r="588" spans="3:3" x14ac:dyDescent="0.2">
      <c r="C588" s="31" t="s">
        <v>886</v>
      </c>
    </row>
    <row r="589" spans="3:3" x14ac:dyDescent="0.2">
      <c r="C589" s="32" t="s">
        <v>887</v>
      </c>
    </row>
    <row r="590" spans="3:3" x14ac:dyDescent="0.2">
      <c r="C590" s="32" t="s">
        <v>888</v>
      </c>
    </row>
    <row r="591" spans="3:3" x14ac:dyDescent="0.2">
      <c r="C591" s="32" t="s">
        <v>888</v>
      </c>
    </row>
    <row r="592" spans="3:3" x14ac:dyDescent="0.2">
      <c r="C592" s="32" t="s">
        <v>889</v>
      </c>
    </row>
    <row r="593" spans="3:3" x14ac:dyDescent="0.2">
      <c r="C593" s="32" t="s">
        <v>889</v>
      </c>
    </row>
    <row r="594" spans="3:3" x14ac:dyDescent="0.2">
      <c r="C594" s="32" t="s">
        <v>890</v>
      </c>
    </row>
    <row r="595" spans="3:3" x14ac:dyDescent="0.2">
      <c r="C595" s="31" t="s">
        <v>88</v>
      </c>
    </row>
    <row r="596" spans="3:3" x14ac:dyDescent="0.2">
      <c r="C596" s="31" t="s">
        <v>891</v>
      </c>
    </row>
    <row r="597" spans="3:3" x14ac:dyDescent="0.2">
      <c r="C597" s="35" t="s">
        <v>892</v>
      </c>
    </row>
    <row r="598" spans="3:3" x14ac:dyDescent="0.2">
      <c r="C598" s="31" t="s">
        <v>893</v>
      </c>
    </row>
    <row r="599" spans="3:3" x14ac:dyDescent="0.2">
      <c r="C599" s="32" t="s">
        <v>894</v>
      </c>
    </row>
    <row r="600" spans="3:3" x14ac:dyDescent="0.2">
      <c r="C600" s="32" t="s">
        <v>895</v>
      </c>
    </row>
    <row r="601" spans="3:3" x14ac:dyDescent="0.2">
      <c r="C601" s="31" t="s">
        <v>88</v>
      </c>
    </row>
    <row r="602" spans="3:3" x14ac:dyDescent="0.2">
      <c r="C602" s="35" t="s">
        <v>896</v>
      </c>
    </row>
    <row r="603" spans="3:3" x14ac:dyDescent="0.2">
      <c r="C603" s="31" t="s">
        <v>897</v>
      </c>
    </row>
    <row r="604" spans="3:3" x14ac:dyDescent="0.2">
      <c r="C604" s="35" t="s">
        <v>898</v>
      </c>
    </row>
    <row r="605" spans="3:3" x14ac:dyDescent="0.2">
      <c r="C605" s="31" t="s">
        <v>899</v>
      </c>
    </row>
    <row r="606" spans="3:3" x14ac:dyDescent="0.2">
      <c r="C606" s="35" t="s">
        <v>900</v>
      </c>
    </row>
    <row r="607" spans="3:3" x14ac:dyDescent="0.2">
      <c r="C607" s="31" t="s">
        <v>641</v>
      </c>
    </row>
    <row r="608" spans="3:3" x14ac:dyDescent="0.2">
      <c r="C608" s="30" t="s">
        <v>106</v>
      </c>
    </row>
    <row r="609" spans="2:3" x14ac:dyDescent="0.2">
      <c r="C609" s="28" t="s">
        <v>106</v>
      </c>
    </row>
    <row r="612" spans="2:3" x14ac:dyDescent="0.2">
      <c r="C612" s="12" t="s">
        <v>115</v>
      </c>
    </row>
    <row r="613" spans="2:3" x14ac:dyDescent="0.2">
      <c r="C613" s="33" t="s">
        <v>985</v>
      </c>
    </row>
    <row r="615" spans="2:3" ht="13.5" thickBot="1" x14ac:dyDescent="0.25"/>
    <row r="616" spans="2:3" s="4" customFormat="1" x14ac:dyDescent="0.2">
      <c r="B616" s="4" t="s">
        <v>0</v>
      </c>
    </row>
  </sheetData>
  <mergeCells count="22">
    <mergeCell ref="F364:G364"/>
    <mergeCell ref="F422:G422"/>
    <mergeCell ref="F423:G423"/>
    <mergeCell ref="F424:G424"/>
    <mergeCell ref="F239:G239"/>
    <mergeCell ref="F264:G264"/>
    <mergeCell ref="F309:G309"/>
    <mergeCell ref="F310:G310"/>
    <mergeCell ref="F362:G362"/>
    <mergeCell ref="F363:G363"/>
    <mergeCell ref="I236:J236"/>
    <mergeCell ref="F54:G54"/>
    <mergeCell ref="F65:G65"/>
    <mergeCell ref="F83:G83"/>
    <mergeCell ref="F95:G95"/>
    <mergeCell ref="F107:G107"/>
    <mergeCell ref="F119:G119"/>
    <mergeCell ref="F120:G120"/>
    <mergeCell ref="F121:G121"/>
    <mergeCell ref="F133:G133"/>
    <mergeCell ref="F170:G170"/>
    <mergeCell ref="F205:G205"/>
  </mergeCells>
  <dataValidations count="1">
    <dataValidation type="list" allowBlank="1" showInputMessage="1" showErrorMessage="1" sqref="F120:G121 F310:G310 F363:G364 F423:F424" xr:uid="{773FC6C8-5F93-4419-9FC1-1FB396FA409E}">
      <formula1>_YesNo</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40545-A130-4DC7-ACDB-2FCDAA37438B}">
  <sheetPr codeName="Sheet1"/>
  <dimension ref="A1:ED810"/>
  <sheetViews>
    <sheetView showGridLines="0" workbookViewId="0">
      <pane ySplit="1" topLeftCell="A2" activePane="bottomLeft" state="frozen"/>
      <selection pane="bottomLeft"/>
    </sheetView>
  </sheetViews>
  <sheetFormatPr defaultRowHeight="12.75" x14ac:dyDescent="0.2"/>
  <cols>
    <col min="1" max="2" width="4.28515625" customWidth="1"/>
  </cols>
  <sheetData>
    <row r="1" spans="1:16" s="3" customFormat="1" ht="30" customHeight="1" x14ac:dyDescent="0.2">
      <c r="A1" s="11"/>
      <c r="C1" s="1" t="s">
        <v>7</v>
      </c>
    </row>
    <row r="3" spans="1:16" x14ac:dyDescent="0.2">
      <c r="B3" s="5" t="s">
        <v>1</v>
      </c>
    </row>
    <row r="4" spans="1:16" x14ac:dyDescent="0.2">
      <c r="C4" t="s">
        <v>65</v>
      </c>
    </row>
    <row r="5" spans="1:16" x14ac:dyDescent="0.2">
      <c r="C5" t="s">
        <v>66</v>
      </c>
    </row>
    <row r="6" spans="1:16" x14ac:dyDescent="0.2">
      <c r="C6" t="s">
        <v>67</v>
      </c>
    </row>
    <row r="7" spans="1:16" x14ac:dyDescent="0.2">
      <c r="C7" t="s">
        <v>68</v>
      </c>
    </row>
    <row r="9" spans="1:16" x14ac:dyDescent="0.2">
      <c r="B9" s="13" t="s">
        <v>8</v>
      </c>
    </row>
    <row r="10" spans="1:16" x14ac:dyDescent="0.2">
      <c r="C10" s="14"/>
      <c r="D10" s="14"/>
      <c r="E10" s="14" t="s">
        <v>13</v>
      </c>
      <c r="F10" s="14" t="s">
        <v>14</v>
      </c>
      <c r="G10" s="14" t="s">
        <v>15</v>
      </c>
      <c r="H10" s="14" t="s">
        <v>16</v>
      </c>
      <c r="I10" s="14" t="s">
        <v>17</v>
      </c>
      <c r="J10" s="14" t="s">
        <v>18</v>
      </c>
      <c r="K10" s="14" t="s">
        <v>19</v>
      </c>
      <c r="L10" s="14" t="s">
        <v>20</v>
      </c>
      <c r="M10" s="14" t="s">
        <v>21</v>
      </c>
      <c r="N10" s="14" t="s">
        <v>22</v>
      </c>
      <c r="O10" s="14" t="s">
        <v>23</v>
      </c>
      <c r="P10" s="14" t="s">
        <v>24</v>
      </c>
    </row>
    <row r="11" spans="1:16" x14ac:dyDescent="0.2">
      <c r="C11" s="14"/>
      <c r="D11" s="14"/>
      <c r="E11" s="14" t="s">
        <v>25</v>
      </c>
      <c r="F11" s="14" t="s">
        <v>26</v>
      </c>
      <c r="G11" s="14" t="s">
        <v>27</v>
      </c>
      <c r="H11" s="14" t="s">
        <v>28</v>
      </c>
      <c r="I11" s="14" t="s">
        <v>29</v>
      </c>
      <c r="J11" s="14" t="s">
        <v>30</v>
      </c>
      <c r="K11" s="14" t="s">
        <v>31</v>
      </c>
      <c r="L11" s="14" t="s">
        <v>32</v>
      </c>
      <c r="M11" s="14" t="s">
        <v>33</v>
      </c>
      <c r="N11" s="14" t="s">
        <v>34</v>
      </c>
      <c r="O11" s="14" t="s">
        <v>35</v>
      </c>
      <c r="P11" s="14" t="s">
        <v>36</v>
      </c>
    </row>
    <row r="12" spans="1:16" x14ac:dyDescent="0.2">
      <c r="C12" s="15" t="s">
        <v>9</v>
      </c>
      <c r="D12" s="18" t="s">
        <v>37</v>
      </c>
      <c r="E12" s="16">
        <v>1</v>
      </c>
      <c r="F12" s="16">
        <v>2</v>
      </c>
      <c r="G12" s="16">
        <v>3</v>
      </c>
      <c r="H12" s="16">
        <v>4</v>
      </c>
      <c r="I12" s="16">
        <v>5</v>
      </c>
      <c r="J12" s="16">
        <v>6</v>
      </c>
      <c r="K12" s="16">
        <v>7</v>
      </c>
      <c r="L12" s="16">
        <v>8</v>
      </c>
      <c r="M12" s="16">
        <v>9</v>
      </c>
      <c r="N12" s="16">
        <v>10</v>
      </c>
      <c r="O12" s="16">
        <v>11</v>
      </c>
      <c r="P12" s="16">
        <v>12</v>
      </c>
    </row>
    <row r="13" spans="1:16" x14ac:dyDescent="0.2">
      <c r="C13" s="15" t="s">
        <v>9</v>
      </c>
      <c r="D13" s="59" t="s">
        <v>38</v>
      </c>
      <c r="E13" s="17">
        <v>13</v>
      </c>
      <c r="F13" s="17">
        <v>14</v>
      </c>
      <c r="G13" s="17">
        <v>15</v>
      </c>
      <c r="H13" s="17">
        <v>16</v>
      </c>
      <c r="I13" s="17">
        <v>17</v>
      </c>
      <c r="J13" s="17">
        <v>18</v>
      </c>
      <c r="K13" s="17">
        <v>19</v>
      </c>
      <c r="L13" s="17">
        <v>20</v>
      </c>
      <c r="M13" s="17">
        <v>21</v>
      </c>
      <c r="N13" s="17">
        <v>22</v>
      </c>
      <c r="O13" s="17">
        <v>23</v>
      </c>
      <c r="P13" s="17">
        <v>24</v>
      </c>
    </row>
    <row r="14" spans="1:16" x14ac:dyDescent="0.2">
      <c r="C14" s="15" t="s">
        <v>10</v>
      </c>
      <c r="D14" s="18" t="s">
        <v>39</v>
      </c>
      <c r="E14" s="17">
        <v>25</v>
      </c>
      <c r="F14" s="17">
        <v>26</v>
      </c>
      <c r="G14" s="17">
        <v>27</v>
      </c>
      <c r="H14" s="17">
        <v>28</v>
      </c>
      <c r="I14" s="17">
        <v>29</v>
      </c>
      <c r="J14" s="17">
        <v>30</v>
      </c>
      <c r="K14" s="17">
        <v>31</v>
      </c>
      <c r="L14" s="17">
        <v>32</v>
      </c>
      <c r="M14" s="17">
        <v>33</v>
      </c>
      <c r="N14" s="17">
        <v>34</v>
      </c>
      <c r="O14" s="17">
        <v>35</v>
      </c>
      <c r="P14" s="17">
        <v>36</v>
      </c>
    </row>
    <row r="15" spans="1:16" x14ac:dyDescent="0.2">
      <c r="C15" s="15" t="s">
        <v>10</v>
      </c>
      <c r="D15" s="59" t="s">
        <v>40</v>
      </c>
      <c r="E15" s="17">
        <v>37</v>
      </c>
      <c r="F15" s="17">
        <v>38</v>
      </c>
      <c r="G15" s="17">
        <v>39</v>
      </c>
      <c r="H15" s="17">
        <v>40</v>
      </c>
      <c r="I15" s="17">
        <v>41</v>
      </c>
      <c r="J15" s="17">
        <v>42</v>
      </c>
      <c r="K15" s="17">
        <v>43</v>
      </c>
      <c r="L15" s="17">
        <v>44</v>
      </c>
      <c r="M15" s="17">
        <v>45</v>
      </c>
      <c r="N15" s="17">
        <v>46</v>
      </c>
      <c r="O15" s="17">
        <v>47</v>
      </c>
      <c r="P15" s="17">
        <v>48</v>
      </c>
    </row>
    <row r="16" spans="1:16" x14ac:dyDescent="0.2">
      <c r="C16" s="15" t="s">
        <v>11</v>
      </c>
      <c r="D16" s="18" t="s">
        <v>41</v>
      </c>
      <c r="E16" s="17">
        <v>49</v>
      </c>
      <c r="F16" s="17">
        <v>50</v>
      </c>
      <c r="G16" s="17">
        <v>51</v>
      </c>
      <c r="H16" s="17">
        <v>52</v>
      </c>
      <c r="I16" s="17">
        <v>53</v>
      </c>
      <c r="J16" s="17">
        <v>54</v>
      </c>
      <c r="K16" s="17">
        <v>55</v>
      </c>
      <c r="L16" s="17">
        <v>56</v>
      </c>
      <c r="M16" s="17">
        <v>57</v>
      </c>
      <c r="N16" s="17">
        <v>58</v>
      </c>
      <c r="O16" s="17">
        <v>59</v>
      </c>
      <c r="P16" s="17">
        <v>60</v>
      </c>
    </row>
    <row r="17" spans="2:134" x14ac:dyDescent="0.2">
      <c r="C17" s="15" t="s">
        <v>11</v>
      </c>
      <c r="D17" s="59" t="s">
        <v>42</v>
      </c>
      <c r="E17" s="17">
        <v>61</v>
      </c>
      <c r="F17" s="17">
        <v>62</v>
      </c>
      <c r="G17" s="17">
        <v>63</v>
      </c>
      <c r="H17" s="17">
        <v>64</v>
      </c>
      <c r="I17" s="17">
        <v>65</v>
      </c>
      <c r="J17" s="17">
        <v>66</v>
      </c>
      <c r="K17" s="17">
        <v>67</v>
      </c>
      <c r="L17" s="17">
        <v>68</v>
      </c>
      <c r="M17" s="17">
        <v>69</v>
      </c>
      <c r="N17" s="17">
        <v>70</v>
      </c>
      <c r="O17" s="17">
        <v>71</v>
      </c>
      <c r="P17" s="17">
        <v>72</v>
      </c>
    </row>
    <row r="18" spans="2:134" x14ac:dyDescent="0.2">
      <c r="C18" s="15" t="s">
        <v>12</v>
      </c>
      <c r="D18" s="18" t="s">
        <v>43</v>
      </c>
      <c r="E18" s="17">
        <v>73</v>
      </c>
      <c r="F18" s="17">
        <v>74</v>
      </c>
      <c r="G18" s="17">
        <v>75</v>
      </c>
      <c r="H18" s="17">
        <v>76</v>
      </c>
      <c r="I18" s="17">
        <v>77</v>
      </c>
      <c r="J18" s="17">
        <v>78</v>
      </c>
      <c r="K18" s="17">
        <v>79</v>
      </c>
      <c r="L18" s="17">
        <v>80</v>
      </c>
      <c r="M18" s="17">
        <v>81</v>
      </c>
      <c r="N18" s="17">
        <v>82</v>
      </c>
      <c r="O18" s="17">
        <v>83</v>
      </c>
      <c r="P18" s="17">
        <v>84</v>
      </c>
    </row>
    <row r="19" spans="2:134" x14ac:dyDescent="0.2">
      <c r="C19" s="15" t="s">
        <v>12</v>
      </c>
      <c r="D19" s="59" t="s">
        <v>44</v>
      </c>
      <c r="E19" s="17">
        <v>85</v>
      </c>
      <c r="F19" s="17">
        <v>86</v>
      </c>
      <c r="G19" s="17">
        <v>87</v>
      </c>
      <c r="H19" s="17">
        <v>88</v>
      </c>
      <c r="I19" s="17">
        <v>89</v>
      </c>
      <c r="J19" s="17">
        <v>90</v>
      </c>
      <c r="K19" s="17">
        <v>91</v>
      </c>
      <c r="L19" s="17">
        <v>92</v>
      </c>
      <c r="M19" s="17">
        <v>93</v>
      </c>
      <c r="N19" s="17">
        <v>94</v>
      </c>
      <c r="O19" s="17">
        <v>95</v>
      </c>
      <c r="P19" s="17">
        <v>96</v>
      </c>
    </row>
    <row r="22" spans="2:134" s="7" customFormat="1" ht="16.5" thickBot="1" x14ac:dyDescent="0.3">
      <c r="B22" s="8">
        <f xml:space="preserve"> MAX(B$1:B21) + 1</f>
        <v>1</v>
      </c>
      <c r="C22" s="7" t="s">
        <v>4</v>
      </c>
    </row>
    <row r="24" spans="2:134" x14ac:dyDescent="0.2">
      <c r="Z24" s="12" t="s">
        <v>45</v>
      </c>
      <c r="AD24" s="12" t="s">
        <v>46</v>
      </c>
      <c r="AH24" s="12" t="s">
        <v>47</v>
      </c>
      <c r="AM24" s="12" t="s">
        <v>48</v>
      </c>
    </row>
    <row r="25" spans="2:134" x14ac:dyDescent="0.2">
      <c r="D25" s="12" t="s">
        <v>49</v>
      </c>
      <c r="E25" s="12" t="s">
        <v>49</v>
      </c>
      <c r="F25" s="12" t="s">
        <v>50</v>
      </c>
      <c r="G25" s="12" t="s">
        <v>51</v>
      </c>
      <c r="I25" s="12" t="s">
        <v>52</v>
      </c>
      <c r="J25" s="12" t="s">
        <v>52</v>
      </c>
      <c r="K25" s="12" t="s">
        <v>50</v>
      </c>
      <c r="L25" s="12" t="s">
        <v>51</v>
      </c>
      <c r="N25" s="12" t="s">
        <v>53</v>
      </c>
      <c r="R25" s="12" t="s">
        <v>54</v>
      </c>
      <c r="V25" s="12" t="s">
        <v>55</v>
      </c>
      <c r="AA25" s="12" t="s">
        <v>56</v>
      </c>
      <c r="AE25" s="12" t="s">
        <v>57</v>
      </c>
      <c r="AI25" s="12" t="s">
        <v>57</v>
      </c>
      <c r="AN25" s="12" t="s">
        <v>58</v>
      </c>
    </row>
    <row r="26" spans="2:134" ht="13.5" thickBot="1" x14ac:dyDescent="0.25">
      <c r="D26" s="20" t="s">
        <v>59</v>
      </c>
      <c r="E26" s="20" t="s">
        <v>60</v>
      </c>
      <c r="F26" s="20" t="s">
        <v>61</v>
      </c>
      <c r="G26" s="20" t="s">
        <v>61</v>
      </c>
      <c r="I26" s="20" t="s">
        <v>59</v>
      </c>
      <c r="J26" s="20" t="s">
        <v>60</v>
      </c>
      <c r="K26" s="20" t="s">
        <v>61</v>
      </c>
      <c r="L26" s="20" t="s">
        <v>61</v>
      </c>
      <c r="N26" s="20" t="s">
        <v>59</v>
      </c>
      <c r="O26" s="20" t="s">
        <v>60</v>
      </c>
      <c r="P26" s="20" t="s">
        <v>61</v>
      </c>
      <c r="R26" s="20" t="s">
        <v>59</v>
      </c>
      <c r="S26" s="20" t="s">
        <v>60</v>
      </c>
      <c r="T26" s="20" t="s">
        <v>61</v>
      </c>
      <c r="V26" s="20" t="s">
        <v>59</v>
      </c>
      <c r="W26" s="20" t="s">
        <v>60</v>
      </c>
      <c r="X26" s="20" t="s">
        <v>61</v>
      </c>
      <c r="Z26" s="20" t="s">
        <v>59</v>
      </c>
      <c r="AA26" s="20" t="s">
        <v>60</v>
      </c>
      <c r="AB26" s="20" t="s">
        <v>61</v>
      </c>
      <c r="AD26" s="20" t="s">
        <v>59</v>
      </c>
      <c r="AE26" s="20" t="s">
        <v>60</v>
      </c>
      <c r="AF26" s="20" t="s">
        <v>61</v>
      </c>
      <c r="AH26" s="20" t="s">
        <v>59</v>
      </c>
      <c r="AI26" s="20" t="s">
        <v>60</v>
      </c>
      <c r="AJ26" s="20" t="s">
        <v>61</v>
      </c>
      <c r="AL26" s="20"/>
      <c r="AM26" s="20" t="s">
        <v>59</v>
      </c>
      <c r="AN26" s="20" t="s">
        <v>60</v>
      </c>
      <c r="AO26" s="20" t="s">
        <v>61</v>
      </c>
    </row>
    <row r="27" spans="2:134" x14ac:dyDescent="0.2">
      <c r="D27" s="81" t="str" cm="1">
        <f t="array" ref="D27:D122" xml:space="preserve"> _xlfn.TOCOL( _xlfn.IFNA($D$12:$D$19, $E$11:$P$11))</f>
        <v>AAA</v>
      </c>
      <c r="E27" s="81" t="str" cm="1">
        <f t="array" ref="E27:E122" xml:space="preserve"> _xlfn.TOCOL( _xlfn.IFNA($E$11:$P$11, $D$12:$D$19))</f>
        <v>P_1</v>
      </c>
      <c r="F27" s="81" cm="1">
        <f t="array" ref="F27:F122" xml:space="preserve"> _xlfn.TOCOL($E$12:$P$19)</f>
        <v>1</v>
      </c>
      <c r="G27" s="81" cm="1">
        <f t="array" ref="G27:G122" xml:space="preserve"> INDEX($E$12:$P$19, MATCH(_xlfn.ANCHORARRAY(D27), $D$12:$D$19, 0), MATCH(_xlfn.ANCHORARRAY(E27), $E$11:$P$11, 0))</f>
        <v>1</v>
      </c>
      <c r="I27" s="67" t="str" cm="1">
        <f t="array" ref="I27:I122" xml:space="preserve"> _xlfn.TOCOL( IF( _xlfn.SEQUENCE(1, COLUMNS($E$11:$P$11)), $D$12:$D$19))</f>
        <v>AAA</v>
      </c>
      <c r="J27" s="67" t="str" cm="1">
        <f t="array" ref="J27:J122" xml:space="preserve"> _xlfn.TOCOL( IF( _xlfn.SEQUENCE( ROWS($D$12:$D$19), 1), $E$11:$P$11))</f>
        <v>P_1</v>
      </c>
      <c r="K27" s="67" cm="1">
        <f t="array" ref="K27:K122" xml:space="preserve"> _xlfn.TOCOL($E$12:$P$19)</f>
        <v>1</v>
      </c>
      <c r="L27" s="67" cm="1">
        <f t="array" ref="L27:L122" xml:space="preserve"> INDEX($E$12:$P$19, MATCH(_xlfn.ANCHORARRAY(I27), $D$12:$D$19, 0), MATCH(_xlfn.ANCHORARRAY(J27), $E$11:$P$11, 0))</f>
        <v>1</v>
      </c>
      <c r="N27" s="67" t="str" cm="1">
        <f t="array" ref="N27:P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_xlfn.TOCOL(_xlpm._data),
    _xlfn.HSTACK(_xlpm._key, _xlpm._names, _xlpm._values)
  )
)($D$12:$D$19, $E$11:$P$11, $E$12:$P$19)</f>
        <v>AAA</v>
      </c>
      <c r="O27" s="19" t="str">
        <v>P_1</v>
      </c>
      <c r="P27" s="19">
        <v>1</v>
      </c>
      <c r="R27" s="67" t="str" cm="1">
        <f t="array" ref="R27:T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INDEX(_xlpm._data, _xlfn.XMATCH(_xlpm._key, _xlpm._rh, 0), _xlfn.XMATCH(_xlpm._names, _xlpm._ch, 0)),
    _xlfn.HSTACK(_xlpm._key, _xlpm._names, _xlpm._values)
  )
)($D$12:$D$19, $E$11:$P$11, $E$12:$P$19)</f>
        <v>AAA</v>
      </c>
      <c r="S27" s="19" t="str">
        <v>P_1</v>
      </c>
      <c r="T27" s="19">
        <v>1</v>
      </c>
      <c r="V27" s="67" t="str" cm="1">
        <f t="array" ref="V27:X122" xml:space="preserve"> _xlfn.LAMBDA(_xlpm.row_headers,_xlpm.column_headers,_xlpm.data,
  _xlfn.LET(
    _xlpm._rh, _xlpm.row_headers,
    _xlpm._ch, _xlpm.column_headers,
    _xlpm._data, _xlpm.data,
    _xlpm._key, _xlfn.TOCOL( IF( _xlfn.SEQUENCE(1, COLUMNS(_xlpm._ch)), _xlpm._rh)),
    _xlpm._names, _xlfn.TOCOL( IF( _xlfn.SEQUENCE( ROWS(_xlpm._rh), 1), _xlpm._ch)),
    _xlpm._values, _xlfn.LET(
      _xlpm._dp, INDEX(_xlpm._data, _xlfn.XMATCH(_xlpm._key, _xlpm._rh, 0), _xlfn.XMATCH(_xlpm._names, _xlpm._ch, 0)),
      IF(_xlpm._dp = "", "", _xlpm._dp)
    ),
    _xlfn.HSTACK(_xlpm._key, _xlpm._names, _xlpm._values)
  )
)($D$12:$D$19, $E$11:$P$11, $E$12:$P$19)</f>
        <v>AAA</v>
      </c>
      <c r="W27" s="19" t="str">
        <v>P_1</v>
      </c>
      <c r="X27" s="19">
        <v>1</v>
      </c>
      <c r="Z27" s="67" t="str" cm="1">
        <f t="array" ref="Z27:AB122" xml:space="preserve"> _xlfn.LAMBDA(_xlpm.row_headers,_xlpm.column_headers,_xlpm.data,_xlop.filter_blanks,
  _xlfn.LET(
    _xlpm._rh, _xlpm.row_headers,
    _xlpm._ch, _xlpm.column_headers,
    _xlpm._dd, _xlpm.data,
    _xlpm._fltr, IF( _xlfn.ISOMITTED(_xlpm.filter_blanks), FALSE, _xlpm.filter_blanks),
    _xlpm._key, _xlfn.TOCOL( IF( _xlfn.SEQUENCE(1, COLUMNS(_xlpm._ch)), _xlpm._rh)),
    _xlpm._names, _xlfn.TOCOL( IF( _xlfn.SEQUENCE( ROWS(_xlpm._rh), 1), _xlpm._ch)),
    _xlpm._values, _xlfn.LET(
      _xlpm._dp, INDEX(_xlpm._dd, _xlfn.XMATCH(_xlpm._key, _xlpm._rh, 0), _xlfn.XMATCH(_xlpm._names, _xlpm._ch, 0)),
      IF( ISBLANK(_xlpm._dp), "", _xlpm._dp)
    ),
    _xlpm._calc, _xlfn.HSTACK(_xlpm._key, _xlpm._names, _xlpm._values),
    IF(_xlpm._fltr, _xlfn._xlws.FILTER(_xlpm._calc, _xlfn.CHOOSECOLS(_xlpm._calc, -1) &lt;&gt; ""), _xlpm._calc)
  )
)($D$12:$D$19, $E$11:$P$11, $E$12:$P$19, FALSE)</f>
        <v>AAA</v>
      </c>
      <c r="AA27" s="19" t="str">
        <v>P_1</v>
      </c>
      <c r="AB27" s="19">
        <v>1</v>
      </c>
      <c r="AD27" s="67" t="str" cm="1">
        <f t="array" ref="AD27:AF122" xml:space="preserve"> _xlfn.LAMBDA(_xlpm.row_headers,_xlpm.column_headers,_xlpm.data,_xlop.replace_blanks,_xlop.filter_blanks,
  _xlfn.LET(
    _xlpm._rh, _xlpm.row_headers,
    _xlpm._ch, _xlpm.column_headers,
    _xlpm._dd, _xlpm.data,
    _xlpm._inpChk, _xlfn.IFS(
      IFERROR( OR( ROWS(_xlpm._rh) &lt; 1, COLUMNS(_xlpm._rh) &lt;&gt;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_xlpm._key, _xlfn.TOCOL( IF( _xlfn.SEQUENCE(1, COLUMNS(_xlpm._ch)), _xlpm._rh)),
    _xlpm._names, _xlfn.TOCOL( IF( _xlfn.SEQUENCE( ROWS(_xlpm._rh), 1), _xlpm._ch)),
    _xlpm._values, _xlfn.LET(
      _xlpm._dp, INDEX(_xlpm._dd, _xlfn.XMATCH(_xlpm._key, _xlpm._rh, 0), _xlfn.XMATCH(_xlpm._names, _xlpm._ch, 0)),
      IF( ISBLANK(_xlpm._dp), _xlpm._rep, _xlpm._dp)
    ),
    _xlpm._rtn, _xlfn.LET(
      _xlpm._dt, _xlfn.HSTACK(_xlpm._key, _xlpm._names, _xlpm._values),
      IF(_xlpm._fltr, _xlfn._xlws.FILTER(_xlpm._dt, _xlfn.CHOOSECOLS(_xlpm._dt, -1) &lt;&gt; ""), _xlpm._dt)
    ),
    CHOOSE(_xlpm._inpChk, _xlpm._rtn, _xlfn.LAMBDA(0), #VALUE!)
  )
)($D$12:$D$19, $E$11:$P$11, $E$12:$P$19, , FALSE)</f>
        <v>AAA</v>
      </c>
      <c r="AE27" s="19" t="str">
        <v>P_1</v>
      </c>
      <c r="AF27" s="19">
        <v>1</v>
      </c>
      <c r="AH27" s="67" t="str" cm="1">
        <f t="array" ref="AH27:AJ122" xml:space="preserve"> _xlfn.LAMBDA(_xlpm.row_headers,_xlpm.column_headers,_xlpm.data,_xlop.replace_blanks,_xlop.filter_blanks,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_xlpm._keys, _xlfn.LET(
      _xlpm._rr, ROWS(_xlpm._rh),
      _xlpm._rc, COLUMNS(_xlpm._rh),
      _xlpm._cc, COLUMNS(_xlpm._ch),
      _xlfn.MAKEARRAY(_xlpm._rr * _xlpm._cc, _xlpm._rc, _xlfn.LAMBDA(_xlpm._row,_xlpm._col, INDEX(_xlpm._rh, ROUNDDOWN((_xlpm._row - 1) / _xlpm._cc, 0) + 1)))
    ),
    _xlpm._names, _xlfn.TOCOL( IF( _xlfn.SEQUENCE( ROWS(_xlpm._rh), 1), _xlpm._ch)),
    _xlpm._values, _xlfn.LET(
      _xlpm._dp, _xlfn.TOCOL(_xlpm._dd),
      IF( ISBLANK(_xlpm._dp), _xlpm._rep, _xlpm._dp)
    ),
    _xlpm._rtn, _xlfn.LET(
      _xlpm._dt, _xlfn.HSTACK(_xlpm._keys, _xlpm._names, _xlpm._values),
      IF(_xlpm._fltr, _xlfn._xlws.FILTER(_xlpm._dt, _xlfn.CHOOSECOLS(_xlpm._dt, -1) &lt;&gt; ""), _xlpm._dt)
    ),
    CHOOSE(_xlpm._inpChk, _xlpm._rtn, _xlfn.LAMBDA(0), #VALUE!)
  )
)($D$12:$D$19, $E$11:$P$11, $E$12:$P$19, , FALSE)</f>
        <v>AAA</v>
      </c>
      <c r="AI27" s="19" t="str">
        <v>P_1</v>
      </c>
      <c r="AJ27" s="19">
        <v>1</v>
      </c>
      <c r="AL27" s="22" t="s">
        <v>59</v>
      </c>
      <c r="AM27" s="82" t="str" cm="1">
        <f t="array" ref="AM27:AO122" xml:space="preserve"> _xlfn.LAMBDA(_xlpm.row_headers,_xlpm.column_headers,_xlpm.data,_xlop.replace_blanks,_xlop.filter_blanks,_xlop.transpose_horizontal,
  _xlfn.LET(
    _xlpm._rh, _xlpm.row_headers,
    _xlpm._ch, _xlpm.column_headers,
    _xlpm._dd, _xlpm.data,
    _xlpm._inpChk, _xlfn.IFS(
      IFERROR( OR( ROWS(_xlpm._rh) &lt; 1, COLUMNS(_xlpm._ch)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FALSE, _xlpm.filter_blanks),
    _xlpm._trp, IF( _xlfn.ISOMITTED(_xlpm.transpose_horizontal), FALSE, _xlpm.transpose_horizontal),
    _xlpm._keys, _xlfn.LET(
      _xlpm._rr, ROWS(_xlpm._rh),
      _xlpm._rc, COLUMNS(_xlpm._rh),
      _xlpm._cc, COLUMNS(_xlpm._ch),
      _xlfn.MAKEARRAY(_xlpm._rr * _xlpm._cc, _xlpm._rc, _xlfn.LAMBDA(_xlpm._row,_xlpm._col, INDEX(_xlpm._rh, ROUNDDOWN((_xlpm._row - 1) / _xlpm._cc, 0) + 1)))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IF(_xlpm._trp, TRANSPOSE(_xlpm._df), _xlpm._df)
    ),
    CHOOSE(_xlpm._inpChk, _xlpm._rtn, _xlfn.LAMBDA(0), #VALUE!)
  )
)($D$12:$D$19, $E$11:$P$11, $E$12:$P$19, , FALSE, FALSE)</f>
        <v>AAA</v>
      </c>
      <c r="AN27" s="19" t="str">
        <v>P_1</v>
      </c>
      <c r="AO27" s="19">
        <v>1</v>
      </c>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row>
    <row r="28" spans="2:134" x14ac:dyDescent="0.2">
      <c r="D28" s="19" t="str">
        <v>AAA</v>
      </c>
      <c r="E28" s="19" t="str">
        <v>P_2</v>
      </c>
      <c r="F28" s="19">
        <v>2</v>
      </c>
      <c r="G28" s="19">
        <v>2</v>
      </c>
      <c r="I28" s="19" t="str">
        <v>AAA</v>
      </c>
      <c r="J28" s="19" t="str">
        <v>P_2</v>
      </c>
      <c r="K28" s="19">
        <v>2</v>
      </c>
      <c r="L28" s="19">
        <v>2</v>
      </c>
      <c r="N28" s="19" t="str">
        <v>AAA</v>
      </c>
      <c r="O28" s="19" t="str">
        <v>P_2</v>
      </c>
      <c r="P28" s="19">
        <v>2</v>
      </c>
      <c r="R28" s="19" t="str">
        <v>AAA</v>
      </c>
      <c r="S28" s="19" t="str">
        <v>P_2</v>
      </c>
      <c r="T28" s="19">
        <v>2</v>
      </c>
      <c r="V28" s="19" t="str">
        <v>AAA</v>
      </c>
      <c r="W28" s="19" t="str">
        <v>P_2</v>
      </c>
      <c r="X28" s="19">
        <v>2</v>
      </c>
      <c r="Z28" s="19" t="str">
        <v>AAA</v>
      </c>
      <c r="AA28" s="19" t="str">
        <v>P_2</v>
      </c>
      <c r="AB28" s="19">
        <v>2</v>
      </c>
      <c r="AD28" s="19" t="str">
        <v>AAA</v>
      </c>
      <c r="AE28" s="19" t="str">
        <v>P_2</v>
      </c>
      <c r="AF28" s="19">
        <v>2</v>
      </c>
      <c r="AH28" s="19" t="str">
        <v>AAA</v>
      </c>
      <c r="AI28" s="19" t="str">
        <v>P_2</v>
      </c>
      <c r="AJ28" s="19">
        <v>2</v>
      </c>
      <c r="AL28" s="22" t="s">
        <v>60</v>
      </c>
      <c r="AM28" s="21" t="str">
        <v>AAA</v>
      </c>
      <c r="AN28" s="19" t="str">
        <v>P_2</v>
      </c>
      <c r="AO28" s="19">
        <v>2</v>
      </c>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row>
    <row r="29" spans="2:134" x14ac:dyDescent="0.2">
      <c r="D29" s="19" t="str">
        <v>AAA</v>
      </c>
      <c r="E29" s="19" t="str">
        <v>P_3</v>
      </c>
      <c r="F29" s="19">
        <v>3</v>
      </c>
      <c r="G29" s="19">
        <v>3</v>
      </c>
      <c r="I29" s="19" t="str">
        <v>AAA</v>
      </c>
      <c r="J29" s="19" t="str">
        <v>P_3</v>
      </c>
      <c r="K29" s="19">
        <v>3</v>
      </c>
      <c r="L29" s="19">
        <v>3</v>
      </c>
      <c r="N29" s="19" t="str">
        <v>AAA</v>
      </c>
      <c r="O29" s="19" t="str">
        <v>P_3</v>
      </c>
      <c r="P29" s="19">
        <v>3</v>
      </c>
      <c r="R29" s="19" t="str">
        <v>AAA</v>
      </c>
      <c r="S29" s="19" t="str">
        <v>P_3</v>
      </c>
      <c r="T29" s="19">
        <v>3</v>
      </c>
      <c r="V29" s="19" t="str">
        <v>AAA</v>
      </c>
      <c r="W29" s="19" t="str">
        <v>P_3</v>
      </c>
      <c r="X29" s="19">
        <v>3</v>
      </c>
      <c r="Z29" s="19" t="str">
        <v>AAA</v>
      </c>
      <c r="AA29" s="19" t="str">
        <v>P_3</v>
      </c>
      <c r="AB29" s="19">
        <v>3</v>
      </c>
      <c r="AD29" s="19" t="str">
        <v>AAA</v>
      </c>
      <c r="AE29" s="19" t="str">
        <v>P_3</v>
      </c>
      <c r="AF29" s="19">
        <v>3</v>
      </c>
      <c r="AH29" s="19" t="str">
        <v>AAA</v>
      </c>
      <c r="AI29" s="19" t="str">
        <v>P_3</v>
      </c>
      <c r="AJ29" s="19">
        <v>3</v>
      </c>
      <c r="AL29" s="22" t="s">
        <v>61</v>
      </c>
      <c r="AM29" s="21" t="str">
        <v>AAA</v>
      </c>
      <c r="AN29" s="19" t="str">
        <v>P_3</v>
      </c>
      <c r="AO29" s="19">
        <v>3</v>
      </c>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row>
    <row r="30" spans="2:134" x14ac:dyDescent="0.2">
      <c r="D30" s="19" t="str">
        <v>AAA</v>
      </c>
      <c r="E30" s="19" t="str">
        <v>P_4</v>
      </c>
      <c r="F30" s="19">
        <v>4</v>
      </c>
      <c r="G30" s="19">
        <v>4</v>
      </c>
      <c r="I30" s="19" t="str">
        <v>AAA</v>
      </c>
      <c r="J30" s="19" t="str">
        <v>P_4</v>
      </c>
      <c r="K30" s="19">
        <v>4</v>
      </c>
      <c r="L30" s="19">
        <v>4</v>
      </c>
      <c r="N30" s="19" t="str">
        <v>AAA</v>
      </c>
      <c r="O30" s="19" t="str">
        <v>P_4</v>
      </c>
      <c r="P30" s="19">
        <v>4</v>
      </c>
      <c r="R30" s="19" t="str">
        <v>AAA</v>
      </c>
      <c r="S30" s="19" t="str">
        <v>P_4</v>
      </c>
      <c r="T30" s="19">
        <v>4</v>
      </c>
      <c r="V30" s="19" t="str">
        <v>AAA</v>
      </c>
      <c r="W30" s="19" t="str">
        <v>P_4</v>
      </c>
      <c r="X30" s="19">
        <v>4</v>
      </c>
      <c r="Z30" s="19" t="str">
        <v>AAA</v>
      </c>
      <c r="AA30" s="19" t="str">
        <v>P_4</v>
      </c>
      <c r="AB30" s="19">
        <v>4</v>
      </c>
      <c r="AD30" s="19" t="str">
        <v>AAA</v>
      </c>
      <c r="AE30" s="19" t="str">
        <v>P_4</v>
      </c>
      <c r="AF30" s="19">
        <v>4</v>
      </c>
      <c r="AH30" s="19" t="str">
        <v>AAA</v>
      </c>
      <c r="AI30" s="19" t="str">
        <v>P_4</v>
      </c>
      <c r="AJ30" s="19">
        <v>4</v>
      </c>
      <c r="AM30" s="19" t="str">
        <v>AAA</v>
      </c>
      <c r="AN30" s="19" t="str">
        <v>P_4</v>
      </c>
      <c r="AO30" s="19">
        <v>4</v>
      </c>
    </row>
    <row r="31" spans="2:134" x14ac:dyDescent="0.2">
      <c r="D31" s="19" t="str">
        <v>AAA</v>
      </c>
      <c r="E31" s="19" t="str">
        <v>P_5</v>
      </c>
      <c r="F31" s="19">
        <v>5</v>
      </c>
      <c r="G31" s="19">
        <v>5</v>
      </c>
      <c r="I31" s="19" t="str">
        <v>AAA</v>
      </c>
      <c r="J31" s="19" t="str">
        <v>P_5</v>
      </c>
      <c r="K31" s="19">
        <v>5</v>
      </c>
      <c r="L31" s="19">
        <v>5</v>
      </c>
      <c r="N31" s="19" t="str">
        <v>AAA</v>
      </c>
      <c r="O31" s="19" t="str">
        <v>P_5</v>
      </c>
      <c r="P31" s="19">
        <v>5</v>
      </c>
      <c r="R31" s="19" t="str">
        <v>AAA</v>
      </c>
      <c r="S31" s="19" t="str">
        <v>P_5</v>
      </c>
      <c r="T31" s="19">
        <v>5</v>
      </c>
      <c r="V31" s="19" t="str">
        <v>AAA</v>
      </c>
      <c r="W31" s="19" t="str">
        <v>P_5</v>
      </c>
      <c r="X31" s="19">
        <v>5</v>
      </c>
      <c r="Z31" s="19" t="str">
        <v>AAA</v>
      </c>
      <c r="AA31" s="19" t="str">
        <v>P_5</v>
      </c>
      <c r="AB31" s="19">
        <v>5</v>
      </c>
      <c r="AD31" s="19" t="str">
        <v>AAA</v>
      </c>
      <c r="AE31" s="19" t="str">
        <v>P_5</v>
      </c>
      <c r="AF31" s="19">
        <v>5</v>
      </c>
      <c r="AH31" s="19" t="str">
        <v>AAA</v>
      </c>
      <c r="AI31" s="19" t="str">
        <v>P_5</v>
      </c>
      <c r="AJ31" s="19">
        <v>5</v>
      </c>
      <c r="AM31" s="19" t="str">
        <v>AAA</v>
      </c>
      <c r="AN31" s="19" t="str">
        <v>P_5</v>
      </c>
      <c r="AO31" s="19">
        <v>5</v>
      </c>
    </row>
    <row r="32" spans="2:134" x14ac:dyDescent="0.2">
      <c r="D32" s="19" t="str">
        <v>AAA</v>
      </c>
      <c r="E32" s="19" t="str">
        <v>P_6</v>
      </c>
      <c r="F32" s="19">
        <v>6</v>
      </c>
      <c r="G32" s="19">
        <v>6</v>
      </c>
      <c r="I32" s="19" t="str">
        <v>AAA</v>
      </c>
      <c r="J32" s="19" t="str">
        <v>P_6</v>
      </c>
      <c r="K32" s="19">
        <v>6</v>
      </c>
      <c r="L32" s="19">
        <v>6</v>
      </c>
      <c r="N32" s="19" t="str">
        <v>AAA</v>
      </c>
      <c r="O32" s="19" t="str">
        <v>P_6</v>
      </c>
      <c r="P32" s="19">
        <v>6</v>
      </c>
      <c r="R32" s="19" t="str">
        <v>AAA</v>
      </c>
      <c r="S32" s="19" t="str">
        <v>P_6</v>
      </c>
      <c r="T32" s="19">
        <v>6</v>
      </c>
      <c r="V32" s="19" t="str">
        <v>AAA</v>
      </c>
      <c r="W32" s="19" t="str">
        <v>P_6</v>
      </c>
      <c r="X32" s="19">
        <v>6</v>
      </c>
      <c r="Z32" s="19" t="str">
        <v>AAA</v>
      </c>
      <c r="AA32" s="19" t="str">
        <v>P_6</v>
      </c>
      <c r="AB32" s="19">
        <v>6</v>
      </c>
      <c r="AD32" s="19" t="str">
        <v>AAA</v>
      </c>
      <c r="AE32" s="19" t="str">
        <v>P_6</v>
      </c>
      <c r="AF32" s="19">
        <v>6</v>
      </c>
      <c r="AH32" s="19" t="str">
        <v>AAA</v>
      </c>
      <c r="AI32" s="19" t="str">
        <v>P_6</v>
      </c>
      <c r="AJ32" s="19">
        <v>6</v>
      </c>
      <c r="AM32" s="19" t="str">
        <v>AAA</v>
      </c>
      <c r="AN32" s="19" t="str">
        <v>P_6</v>
      </c>
      <c r="AO32" s="19">
        <v>6</v>
      </c>
    </row>
    <row r="33" spans="4:41" x14ac:dyDescent="0.2">
      <c r="D33" s="19" t="str">
        <v>AAA</v>
      </c>
      <c r="E33" s="19" t="str">
        <v>P_7</v>
      </c>
      <c r="F33" s="19">
        <v>7</v>
      </c>
      <c r="G33" s="19">
        <v>7</v>
      </c>
      <c r="I33" s="19" t="str">
        <v>AAA</v>
      </c>
      <c r="J33" s="19" t="str">
        <v>P_7</v>
      </c>
      <c r="K33" s="19">
        <v>7</v>
      </c>
      <c r="L33" s="19">
        <v>7</v>
      </c>
      <c r="N33" s="19" t="str">
        <v>AAA</v>
      </c>
      <c r="O33" s="19" t="str">
        <v>P_7</v>
      </c>
      <c r="P33" s="19">
        <v>7</v>
      </c>
      <c r="R33" s="19" t="str">
        <v>AAA</v>
      </c>
      <c r="S33" s="19" t="str">
        <v>P_7</v>
      </c>
      <c r="T33" s="19">
        <v>7</v>
      </c>
      <c r="V33" s="19" t="str">
        <v>AAA</v>
      </c>
      <c r="W33" s="19" t="str">
        <v>P_7</v>
      </c>
      <c r="X33" s="19">
        <v>7</v>
      </c>
      <c r="Z33" s="19" t="str">
        <v>AAA</v>
      </c>
      <c r="AA33" s="19" t="str">
        <v>P_7</v>
      </c>
      <c r="AB33" s="19">
        <v>7</v>
      </c>
      <c r="AD33" s="19" t="str">
        <v>AAA</v>
      </c>
      <c r="AE33" s="19" t="str">
        <v>P_7</v>
      </c>
      <c r="AF33" s="19">
        <v>7</v>
      </c>
      <c r="AH33" s="19" t="str">
        <v>AAA</v>
      </c>
      <c r="AI33" s="19" t="str">
        <v>P_7</v>
      </c>
      <c r="AJ33" s="19">
        <v>7</v>
      </c>
      <c r="AM33" s="19" t="str">
        <v>AAA</v>
      </c>
      <c r="AN33" s="19" t="str">
        <v>P_7</v>
      </c>
      <c r="AO33" s="19">
        <v>7</v>
      </c>
    </row>
    <row r="34" spans="4:41" x14ac:dyDescent="0.2">
      <c r="D34" s="19" t="str">
        <v>AAA</v>
      </c>
      <c r="E34" s="19" t="str">
        <v>P_8</v>
      </c>
      <c r="F34" s="19">
        <v>8</v>
      </c>
      <c r="G34" s="19">
        <v>8</v>
      </c>
      <c r="I34" s="19" t="str">
        <v>AAA</v>
      </c>
      <c r="J34" s="19" t="str">
        <v>P_8</v>
      </c>
      <c r="K34" s="19">
        <v>8</v>
      </c>
      <c r="L34" s="19">
        <v>8</v>
      </c>
      <c r="N34" s="19" t="str">
        <v>AAA</v>
      </c>
      <c r="O34" s="19" t="str">
        <v>P_8</v>
      </c>
      <c r="P34" s="19">
        <v>8</v>
      </c>
      <c r="R34" s="19" t="str">
        <v>AAA</v>
      </c>
      <c r="S34" s="19" t="str">
        <v>P_8</v>
      </c>
      <c r="T34" s="19">
        <v>8</v>
      </c>
      <c r="V34" s="19" t="str">
        <v>AAA</v>
      </c>
      <c r="W34" s="19" t="str">
        <v>P_8</v>
      </c>
      <c r="X34" s="19">
        <v>8</v>
      </c>
      <c r="Z34" s="19" t="str">
        <v>AAA</v>
      </c>
      <c r="AA34" s="19" t="str">
        <v>P_8</v>
      </c>
      <c r="AB34" s="19">
        <v>8</v>
      </c>
      <c r="AD34" s="19" t="str">
        <v>AAA</v>
      </c>
      <c r="AE34" s="19" t="str">
        <v>P_8</v>
      </c>
      <c r="AF34" s="19">
        <v>8</v>
      </c>
      <c r="AH34" s="19" t="str">
        <v>AAA</v>
      </c>
      <c r="AI34" s="19" t="str">
        <v>P_8</v>
      </c>
      <c r="AJ34" s="19">
        <v>8</v>
      </c>
      <c r="AM34" s="19" t="str">
        <v>AAA</v>
      </c>
      <c r="AN34" s="19" t="str">
        <v>P_8</v>
      </c>
      <c r="AO34" s="19">
        <v>8</v>
      </c>
    </row>
    <row r="35" spans="4:41" x14ac:dyDescent="0.2">
      <c r="D35" s="19" t="str">
        <v>AAA</v>
      </c>
      <c r="E35" s="19" t="str">
        <v>P_9</v>
      </c>
      <c r="F35" s="19">
        <v>9</v>
      </c>
      <c r="G35" s="19">
        <v>9</v>
      </c>
      <c r="I35" s="19" t="str">
        <v>AAA</v>
      </c>
      <c r="J35" s="19" t="str">
        <v>P_9</v>
      </c>
      <c r="K35" s="19">
        <v>9</v>
      </c>
      <c r="L35" s="19">
        <v>9</v>
      </c>
      <c r="N35" s="19" t="str">
        <v>AAA</v>
      </c>
      <c r="O35" s="19" t="str">
        <v>P_9</v>
      </c>
      <c r="P35" s="19">
        <v>9</v>
      </c>
      <c r="R35" s="19" t="str">
        <v>AAA</v>
      </c>
      <c r="S35" s="19" t="str">
        <v>P_9</v>
      </c>
      <c r="T35" s="19">
        <v>9</v>
      </c>
      <c r="V35" s="19" t="str">
        <v>AAA</v>
      </c>
      <c r="W35" s="19" t="str">
        <v>P_9</v>
      </c>
      <c r="X35" s="19">
        <v>9</v>
      </c>
      <c r="Z35" s="19" t="str">
        <v>AAA</v>
      </c>
      <c r="AA35" s="19" t="str">
        <v>P_9</v>
      </c>
      <c r="AB35" s="19">
        <v>9</v>
      </c>
      <c r="AD35" s="19" t="str">
        <v>AAA</v>
      </c>
      <c r="AE35" s="19" t="str">
        <v>P_9</v>
      </c>
      <c r="AF35" s="19">
        <v>9</v>
      </c>
      <c r="AH35" s="19" t="str">
        <v>AAA</v>
      </c>
      <c r="AI35" s="19" t="str">
        <v>P_9</v>
      </c>
      <c r="AJ35" s="19">
        <v>9</v>
      </c>
      <c r="AM35" s="19" t="str">
        <v>AAA</v>
      </c>
      <c r="AN35" s="19" t="str">
        <v>P_9</v>
      </c>
      <c r="AO35" s="19">
        <v>9</v>
      </c>
    </row>
    <row r="36" spans="4:41" x14ac:dyDescent="0.2">
      <c r="D36" s="19" t="str">
        <v>AAA</v>
      </c>
      <c r="E36" s="19" t="str">
        <v>P_10</v>
      </c>
      <c r="F36" s="19">
        <v>10</v>
      </c>
      <c r="G36" s="19">
        <v>10</v>
      </c>
      <c r="I36" s="19" t="str">
        <v>AAA</v>
      </c>
      <c r="J36" s="19" t="str">
        <v>P_10</v>
      </c>
      <c r="K36" s="19">
        <v>10</v>
      </c>
      <c r="L36" s="19">
        <v>10</v>
      </c>
      <c r="N36" s="19" t="str">
        <v>AAA</v>
      </c>
      <c r="O36" s="19" t="str">
        <v>P_10</v>
      </c>
      <c r="P36" s="19">
        <v>10</v>
      </c>
      <c r="R36" s="19" t="str">
        <v>AAA</v>
      </c>
      <c r="S36" s="19" t="str">
        <v>P_10</v>
      </c>
      <c r="T36" s="19">
        <v>10</v>
      </c>
      <c r="V36" s="19" t="str">
        <v>AAA</v>
      </c>
      <c r="W36" s="19" t="str">
        <v>P_10</v>
      </c>
      <c r="X36" s="19">
        <v>10</v>
      </c>
      <c r="Z36" s="19" t="str">
        <v>AAA</v>
      </c>
      <c r="AA36" s="19" t="str">
        <v>P_10</v>
      </c>
      <c r="AB36" s="19">
        <v>10</v>
      </c>
      <c r="AD36" s="19" t="str">
        <v>AAA</v>
      </c>
      <c r="AE36" s="19" t="str">
        <v>P_10</v>
      </c>
      <c r="AF36" s="19">
        <v>10</v>
      </c>
      <c r="AH36" s="19" t="str">
        <v>AAA</v>
      </c>
      <c r="AI36" s="19" t="str">
        <v>P_10</v>
      </c>
      <c r="AJ36" s="19">
        <v>10</v>
      </c>
      <c r="AM36" s="19" t="str">
        <v>AAA</v>
      </c>
      <c r="AN36" s="19" t="str">
        <v>P_10</v>
      </c>
      <c r="AO36" s="19">
        <v>10</v>
      </c>
    </row>
    <row r="37" spans="4:41" x14ac:dyDescent="0.2">
      <c r="D37" s="19" t="str">
        <v>AAA</v>
      </c>
      <c r="E37" s="19" t="str">
        <v>P_11</v>
      </c>
      <c r="F37" s="19">
        <v>11</v>
      </c>
      <c r="G37" s="19">
        <v>11</v>
      </c>
      <c r="I37" s="19" t="str">
        <v>AAA</v>
      </c>
      <c r="J37" s="19" t="str">
        <v>P_11</v>
      </c>
      <c r="K37" s="19">
        <v>11</v>
      </c>
      <c r="L37" s="19">
        <v>11</v>
      </c>
      <c r="N37" s="19" t="str">
        <v>AAA</v>
      </c>
      <c r="O37" s="19" t="str">
        <v>P_11</v>
      </c>
      <c r="P37" s="19">
        <v>11</v>
      </c>
      <c r="R37" s="19" t="str">
        <v>AAA</v>
      </c>
      <c r="S37" s="19" t="str">
        <v>P_11</v>
      </c>
      <c r="T37" s="19">
        <v>11</v>
      </c>
      <c r="V37" s="19" t="str">
        <v>AAA</v>
      </c>
      <c r="W37" s="19" t="str">
        <v>P_11</v>
      </c>
      <c r="X37" s="19">
        <v>11</v>
      </c>
      <c r="Z37" s="19" t="str">
        <v>AAA</v>
      </c>
      <c r="AA37" s="19" t="str">
        <v>P_11</v>
      </c>
      <c r="AB37" s="19">
        <v>11</v>
      </c>
      <c r="AD37" s="19" t="str">
        <v>AAA</v>
      </c>
      <c r="AE37" s="19" t="str">
        <v>P_11</v>
      </c>
      <c r="AF37" s="19">
        <v>11</v>
      </c>
      <c r="AH37" s="19" t="str">
        <v>AAA</v>
      </c>
      <c r="AI37" s="19" t="str">
        <v>P_11</v>
      </c>
      <c r="AJ37" s="19">
        <v>11</v>
      </c>
      <c r="AM37" s="19" t="str">
        <v>AAA</v>
      </c>
      <c r="AN37" s="19" t="str">
        <v>P_11</v>
      </c>
      <c r="AO37" s="19">
        <v>11</v>
      </c>
    </row>
    <row r="38" spans="4:41" x14ac:dyDescent="0.2">
      <c r="D38" s="19" t="str">
        <v>AAA</v>
      </c>
      <c r="E38" s="19" t="str">
        <v>P_12</v>
      </c>
      <c r="F38" s="19">
        <v>12</v>
      </c>
      <c r="G38" s="19">
        <v>12</v>
      </c>
      <c r="I38" s="19" t="str">
        <v>AAA</v>
      </c>
      <c r="J38" s="19" t="str">
        <v>P_12</v>
      </c>
      <c r="K38" s="19">
        <v>12</v>
      </c>
      <c r="L38" s="19">
        <v>12</v>
      </c>
      <c r="N38" s="19" t="str">
        <v>AAA</v>
      </c>
      <c r="O38" s="19" t="str">
        <v>P_12</v>
      </c>
      <c r="P38" s="19">
        <v>12</v>
      </c>
      <c r="R38" s="19" t="str">
        <v>AAA</v>
      </c>
      <c r="S38" s="19" t="str">
        <v>P_12</v>
      </c>
      <c r="T38" s="19">
        <v>12</v>
      </c>
      <c r="V38" s="19" t="str">
        <v>AAA</v>
      </c>
      <c r="W38" s="19" t="str">
        <v>P_12</v>
      </c>
      <c r="X38" s="19">
        <v>12</v>
      </c>
      <c r="Z38" s="19" t="str">
        <v>AAA</v>
      </c>
      <c r="AA38" s="19" t="str">
        <v>P_12</v>
      </c>
      <c r="AB38" s="19">
        <v>12</v>
      </c>
      <c r="AD38" s="19" t="str">
        <v>AAA</v>
      </c>
      <c r="AE38" s="19" t="str">
        <v>P_12</v>
      </c>
      <c r="AF38" s="19">
        <v>12</v>
      </c>
      <c r="AH38" s="19" t="str">
        <v>AAA</v>
      </c>
      <c r="AI38" s="19" t="str">
        <v>P_12</v>
      </c>
      <c r="AJ38" s="19">
        <v>12</v>
      </c>
      <c r="AM38" s="19" t="str">
        <v>AAA</v>
      </c>
      <c r="AN38" s="19" t="str">
        <v>P_12</v>
      </c>
      <c r="AO38" s="19">
        <v>12</v>
      </c>
    </row>
    <row r="39" spans="4:41" x14ac:dyDescent="0.2">
      <c r="D39" s="19" t="str">
        <v>BBB</v>
      </c>
      <c r="E39" s="19" t="str">
        <v>P_1</v>
      </c>
      <c r="F39" s="19">
        <v>13</v>
      </c>
      <c r="G39" s="19">
        <v>13</v>
      </c>
      <c r="I39" s="19" t="str">
        <v>BBB</v>
      </c>
      <c r="J39" s="19" t="str">
        <v>P_1</v>
      </c>
      <c r="K39" s="19">
        <v>13</v>
      </c>
      <c r="L39" s="19">
        <v>13</v>
      </c>
      <c r="N39" s="19" t="str">
        <v>BBB</v>
      </c>
      <c r="O39" s="19" t="str">
        <v>P_1</v>
      </c>
      <c r="P39" s="19">
        <v>13</v>
      </c>
      <c r="R39" s="19" t="str">
        <v>BBB</v>
      </c>
      <c r="S39" s="19" t="str">
        <v>P_1</v>
      </c>
      <c r="T39" s="19">
        <v>13</v>
      </c>
      <c r="V39" s="19" t="str">
        <v>BBB</v>
      </c>
      <c r="W39" s="19" t="str">
        <v>P_1</v>
      </c>
      <c r="X39" s="19">
        <v>13</v>
      </c>
      <c r="Z39" s="19" t="str">
        <v>BBB</v>
      </c>
      <c r="AA39" s="19" t="str">
        <v>P_1</v>
      </c>
      <c r="AB39" s="19">
        <v>13</v>
      </c>
      <c r="AD39" s="19" t="str">
        <v>BBB</v>
      </c>
      <c r="AE39" s="19" t="str">
        <v>P_1</v>
      </c>
      <c r="AF39" s="19">
        <v>13</v>
      </c>
      <c r="AH39" s="19" t="str">
        <v>BBB</v>
      </c>
      <c r="AI39" s="19" t="str">
        <v>P_1</v>
      </c>
      <c r="AJ39" s="19">
        <v>13</v>
      </c>
      <c r="AM39" s="19" t="str">
        <v>BBB</v>
      </c>
      <c r="AN39" s="19" t="str">
        <v>P_1</v>
      </c>
      <c r="AO39" s="19">
        <v>13</v>
      </c>
    </row>
    <row r="40" spans="4:41" x14ac:dyDescent="0.2">
      <c r="D40" s="19" t="str">
        <v>BBB</v>
      </c>
      <c r="E40" s="19" t="str">
        <v>P_2</v>
      </c>
      <c r="F40" s="19">
        <v>14</v>
      </c>
      <c r="G40" s="19">
        <v>14</v>
      </c>
      <c r="I40" s="19" t="str">
        <v>BBB</v>
      </c>
      <c r="J40" s="19" t="str">
        <v>P_2</v>
      </c>
      <c r="K40" s="19">
        <v>14</v>
      </c>
      <c r="L40" s="19">
        <v>14</v>
      </c>
      <c r="N40" s="19" t="str">
        <v>BBB</v>
      </c>
      <c r="O40" s="19" t="str">
        <v>P_2</v>
      </c>
      <c r="P40" s="19">
        <v>14</v>
      </c>
      <c r="R40" s="19" t="str">
        <v>BBB</v>
      </c>
      <c r="S40" s="19" t="str">
        <v>P_2</v>
      </c>
      <c r="T40" s="19">
        <v>14</v>
      </c>
      <c r="V40" s="19" t="str">
        <v>BBB</v>
      </c>
      <c r="W40" s="19" t="str">
        <v>P_2</v>
      </c>
      <c r="X40" s="19">
        <v>14</v>
      </c>
      <c r="Z40" s="19" t="str">
        <v>BBB</v>
      </c>
      <c r="AA40" s="19" t="str">
        <v>P_2</v>
      </c>
      <c r="AB40" s="19">
        <v>14</v>
      </c>
      <c r="AD40" s="19" t="str">
        <v>BBB</v>
      </c>
      <c r="AE40" s="19" t="str">
        <v>P_2</v>
      </c>
      <c r="AF40" s="19">
        <v>14</v>
      </c>
      <c r="AH40" s="19" t="str">
        <v>BBB</v>
      </c>
      <c r="AI40" s="19" t="str">
        <v>P_2</v>
      </c>
      <c r="AJ40" s="19">
        <v>14</v>
      </c>
      <c r="AM40" s="19" t="str">
        <v>BBB</v>
      </c>
      <c r="AN40" s="19" t="str">
        <v>P_2</v>
      </c>
      <c r="AO40" s="19">
        <v>14</v>
      </c>
    </row>
    <row r="41" spans="4:41" x14ac:dyDescent="0.2">
      <c r="D41" s="19" t="str">
        <v>BBB</v>
      </c>
      <c r="E41" s="19" t="str">
        <v>P_3</v>
      </c>
      <c r="F41" s="19">
        <v>15</v>
      </c>
      <c r="G41" s="19">
        <v>15</v>
      </c>
      <c r="I41" s="19" t="str">
        <v>BBB</v>
      </c>
      <c r="J41" s="19" t="str">
        <v>P_3</v>
      </c>
      <c r="K41" s="19">
        <v>15</v>
      </c>
      <c r="L41" s="19">
        <v>15</v>
      </c>
      <c r="N41" s="19" t="str">
        <v>BBB</v>
      </c>
      <c r="O41" s="19" t="str">
        <v>P_3</v>
      </c>
      <c r="P41" s="19">
        <v>15</v>
      </c>
      <c r="R41" s="19" t="str">
        <v>BBB</v>
      </c>
      <c r="S41" s="19" t="str">
        <v>P_3</v>
      </c>
      <c r="T41" s="19">
        <v>15</v>
      </c>
      <c r="V41" s="19" t="str">
        <v>BBB</v>
      </c>
      <c r="W41" s="19" t="str">
        <v>P_3</v>
      </c>
      <c r="X41" s="19">
        <v>15</v>
      </c>
      <c r="Z41" s="19" t="str">
        <v>BBB</v>
      </c>
      <c r="AA41" s="19" t="str">
        <v>P_3</v>
      </c>
      <c r="AB41" s="19">
        <v>15</v>
      </c>
      <c r="AD41" s="19" t="str">
        <v>BBB</v>
      </c>
      <c r="AE41" s="19" t="str">
        <v>P_3</v>
      </c>
      <c r="AF41" s="19">
        <v>15</v>
      </c>
      <c r="AH41" s="19" t="str">
        <v>BBB</v>
      </c>
      <c r="AI41" s="19" t="str">
        <v>P_3</v>
      </c>
      <c r="AJ41" s="19">
        <v>15</v>
      </c>
      <c r="AM41" s="19" t="str">
        <v>BBB</v>
      </c>
      <c r="AN41" s="19" t="str">
        <v>P_3</v>
      </c>
      <c r="AO41" s="19">
        <v>15</v>
      </c>
    </row>
    <row r="42" spans="4:41" x14ac:dyDescent="0.2">
      <c r="D42" s="19" t="str">
        <v>BBB</v>
      </c>
      <c r="E42" s="19" t="str">
        <v>P_4</v>
      </c>
      <c r="F42" s="19">
        <v>16</v>
      </c>
      <c r="G42" s="19">
        <v>16</v>
      </c>
      <c r="I42" s="19" t="str">
        <v>BBB</v>
      </c>
      <c r="J42" s="19" t="str">
        <v>P_4</v>
      </c>
      <c r="K42" s="19">
        <v>16</v>
      </c>
      <c r="L42" s="19">
        <v>16</v>
      </c>
      <c r="N42" s="19" t="str">
        <v>BBB</v>
      </c>
      <c r="O42" s="19" t="str">
        <v>P_4</v>
      </c>
      <c r="P42" s="19">
        <v>16</v>
      </c>
      <c r="R42" s="19" t="str">
        <v>BBB</v>
      </c>
      <c r="S42" s="19" t="str">
        <v>P_4</v>
      </c>
      <c r="T42" s="19">
        <v>16</v>
      </c>
      <c r="V42" s="19" t="str">
        <v>BBB</v>
      </c>
      <c r="W42" s="19" t="str">
        <v>P_4</v>
      </c>
      <c r="X42" s="19">
        <v>16</v>
      </c>
      <c r="Z42" s="19" t="str">
        <v>BBB</v>
      </c>
      <c r="AA42" s="19" t="str">
        <v>P_4</v>
      </c>
      <c r="AB42" s="19">
        <v>16</v>
      </c>
      <c r="AD42" s="19" t="str">
        <v>BBB</v>
      </c>
      <c r="AE42" s="19" t="str">
        <v>P_4</v>
      </c>
      <c r="AF42" s="19">
        <v>16</v>
      </c>
      <c r="AH42" s="19" t="str">
        <v>BBB</v>
      </c>
      <c r="AI42" s="19" t="str">
        <v>P_4</v>
      </c>
      <c r="AJ42" s="19">
        <v>16</v>
      </c>
      <c r="AM42" s="19" t="str">
        <v>BBB</v>
      </c>
      <c r="AN42" s="19" t="str">
        <v>P_4</v>
      </c>
      <c r="AO42" s="19">
        <v>16</v>
      </c>
    </row>
    <row r="43" spans="4:41" x14ac:dyDescent="0.2">
      <c r="D43" s="19" t="str">
        <v>BBB</v>
      </c>
      <c r="E43" s="19" t="str">
        <v>P_5</v>
      </c>
      <c r="F43" s="19">
        <v>17</v>
      </c>
      <c r="G43" s="19">
        <v>17</v>
      </c>
      <c r="I43" s="19" t="str">
        <v>BBB</v>
      </c>
      <c r="J43" s="19" t="str">
        <v>P_5</v>
      </c>
      <c r="K43" s="19">
        <v>17</v>
      </c>
      <c r="L43" s="19">
        <v>17</v>
      </c>
      <c r="N43" s="19" t="str">
        <v>BBB</v>
      </c>
      <c r="O43" s="19" t="str">
        <v>P_5</v>
      </c>
      <c r="P43" s="19">
        <v>17</v>
      </c>
      <c r="R43" s="19" t="str">
        <v>BBB</v>
      </c>
      <c r="S43" s="19" t="str">
        <v>P_5</v>
      </c>
      <c r="T43" s="19">
        <v>17</v>
      </c>
      <c r="V43" s="19" t="str">
        <v>BBB</v>
      </c>
      <c r="W43" s="19" t="str">
        <v>P_5</v>
      </c>
      <c r="X43" s="19">
        <v>17</v>
      </c>
      <c r="Z43" s="19" t="str">
        <v>BBB</v>
      </c>
      <c r="AA43" s="19" t="str">
        <v>P_5</v>
      </c>
      <c r="AB43" s="19">
        <v>17</v>
      </c>
      <c r="AD43" s="19" t="str">
        <v>BBB</v>
      </c>
      <c r="AE43" s="19" t="str">
        <v>P_5</v>
      </c>
      <c r="AF43" s="19">
        <v>17</v>
      </c>
      <c r="AH43" s="19" t="str">
        <v>BBB</v>
      </c>
      <c r="AI43" s="19" t="str">
        <v>P_5</v>
      </c>
      <c r="AJ43" s="19">
        <v>17</v>
      </c>
      <c r="AM43" s="19" t="str">
        <v>BBB</v>
      </c>
      <c r="AN43" s="19" t="str">
        <v>P_5</v>
      </c>
      <c r="AO43" s="19">
        <v>17</v>
      </c>
    </row>
    <row r="44" spans="4:41" x14ac:dyDescent="0.2">
      <c r="D44" s="19" t="str">
        <v>BBB</v>
      </c>
      <c r="E44" s="19" t="str">
        <v>P_6</v>
      </c>
      <c r="F44" s="19">
        <v>18</v>
      </c>
      <c r="G44" s="19">
        <v>18</v>
      </c>
      <c r="I44" s="19" t="str">
        <v>BBB</v>
      </c>
      <c r="J44" s="19" t="str">
        <v>P_6</v>
      </c>
      <c r="K44" s="19">
        <v>18</v>
      </c>
      <c r="L44" s="19">
        <v>18</v>
      </c>
      <c r="N44" s="19" t="str">
        <v>BBB</v>
      </c>
      <c r="O44" s="19" t="str">
        <v>P_6</v>
      </c>
      <c r="P44" s="19">
        <v>18</v>
      </c>
      <c r="R44" s="19" t="str">
        <v>BBB</v>
      </c>
      <c r="S44" s="19" t="str">
        <v>P_6</v>
      </c>
      <c r="T44" s="19">
        <v>18</v>
      </c>
      <c r="V44" s="19" t="str">
        <v>BBB</v>
      </c>
      <c r="W44" s="19" t="str">
        <v>P_6</v>
      </c>
      <c r="X44" s="19">
        <v>18</v>
      </c>
      <c r="Z44" s="19" t="str">
        <v>BBB</v>
      </c>
      <c r="AA44" s="19" t="str">
        <v>P_6</v>
      </c>
      <c r="AB44" s="19">
        <v>18</v>
      </c>
      <c r="AD44" s="19" t="str">
        <v>BBB</v>
      </c>
      <c r="AE44" s="19" t="str">
        <v>P_6</v>
      </c>
      <c r="AF44" s="19">
        <v>18</v>
      </c>
      <c r="AH44" s="19" t="str">
        <v>BBB</v>
      </c>
      <c r="AI44" s="19" t="str">
        <v>P_6</v>
      </c>
      <c r="AJ44" s="19">
        <v>18</v>
      </c>
      <c r="AM44" s="19" t="str">
        <v>BBB</v>
      </c>
      <c r="AN44" s="19" t="str">
        <v>P_6</v>
      </c>
      <c r="AO44" s="19">
        <v>18</v>
      </c>
    </row>
    <row r="45" spans="4:41" x14ac:dyDescent="0.2">
      <c r="D45" s="19" t="str">
        <v>BBB</v>
      </c>
      <c r="E45" s="19" t="str">
        <v>P_7</v>
      </c>
      <c r="F45" s="19">
        <v>19</v>
      </c>
      <c r="G45" s="19">
        <v>19</v>
      </c>
      <c r="I45" s="19" t="str">
        <v>BBB</v>
      </c>
      <c r="J45" s="19" t="str">
        <v>P_7</v>
      </c>
      <c r="K45" s="19">
        <v>19</v>
      </c>
      <c r="L45" s="19">
        <v>19</v>
      </c>
      <c r="N45" s="19" t="str">
        <v>BBB</v>
      </c>
      <c r="O45" s="19" t="str">
        <v>P_7</v>
      </c>
      <c r="P45" s="19">
        <v>19</v>
      </c>
      <c r="R45" s="19" t="str">
        <v>BBB</v>
      </c>
      <c r="S45" s="19" t="str">
        <v>P_7</v>
      </c>
      <c r="T45" s="19">
        <v>19</v>
      </c>
      <c r="V45" s="19" t="str">
        <v>BBB</v>
      </c>
      <c r="W45" s="19" t="str">
        <v>P_7</v>
      </c>
      <c r="X45" s="19">
        <v>19</v>
      </c>
      <c r="Z45" s="19" t="str">
        <v>BBB</v>
      </c>
      <c r="AA45" s="19" t="str">
        <v>P_7</v>
      </c>
      <c r="AB45" s="19">
        <v>19</v>
      </c>
      <c r="AD45" s="19" t="str">
        <v>BBB</v>
      </c>
      <c r="AE45" s="19" t="str">
        <v>P_7</v>
      </c>
      <c r="AF45" s="19">
        <v>19</v>
      </c>
      <c r="AH45" s="19" t="str">
        <v>BBB</v>
      </c>
      <c r="AI45" s="19" t="str">
        <v>P_7</v>
      </c>
      <c r="AJ45" s="19">
        <v>19</v>
      </c>
      <c r="AM45" s="19" t="str">
        <v>BBB</v>
      </c>
      <c r="AN45" s="19" t="str">
        <v>P_7</v>
      </c>
      <c r="AO45" s="19">
        <v>19</v>
      </c>
    </row>
    <row r="46" spans="4:41" x14ac:dyDescent="0.2">
      <c r="D46" s="19" t="str">
        <v>BBB</v>
      </c>
      <c r="E46" s="19" t="str">
        <v>P_8</v>
      </c>
      <c r="F46" s="19">
        <v>20</v>
      </c>
      <c r="G46" s="19">
        <v>20</v>
      </c>
      <c r="I46" s="19" t="str">
        <v>BBB</v>
      </c>
      <c r="J46" s="19" t="str">
        <v>P_8</v>
      </c>
      <c r="K46" s="19">
        <v>20</v>
      </c>
      <c r="L46" s="19">
        <v>20</v>
      </c>
      <c r="N46" s="19" t="str">
        <v>BBB</v>
      </c>
      <c r="O46" s="19" t="str">
        <v>P_8</v>
      </c>
      <c r="P46" s="19">
        <v>20</v>
      </c>
      <c r="R46" s="19" t="str">
        <v>BBB</v>
      </c>
      <c r="S46" s="19" t="str">
        <v>P_8</v>
      </c>
      <c r="T46" s="19">
        <v>20</v>
      </c>
      <c r="V46" s="19" t="str">
        <v>BBB</v>
      </c>
      <c r="W46" s="19" t="str">
        <v>P_8</v>
      </c>
      <c r="X46" s="19">
        <v>20</v>
      </c>
      <c r="Z46" s="19" t="str">
        <v>BBB</v>
      </c>
      <c r="AA46" s="19" t="str">
        <v>P_8</v>
      </c>
      <c r="AB46" s="19">
        <v>20</v>
      </c>
      <c r="AD46" s="19" t="str">
        <v>BBB</v>
      </c>
      <c r="AE46" s="19" t="str">
        <v>P_8</v>
      </c>
      <c r="AF46" s="19">
        <v>20</v>
      </c>
      <c r="AH46" s="19" t="str">
        <v>BBB</v>
      </c>
      <c r="AI46" s="19" t="str">
        <v>P_8</v>
      </c>
      <c r="AJ46" s="19">
        <v>20</v>
      </c>
      <c r="AM46" s="19" t="str">
        <v>BBB</v>
      </c>
      <c r="AN46" s="19" t="str">
        <v>P_8</v>
      </c>
      <c r="AO46" s="19">
        <v>20</v>
      </c>
    </row>
    <row r="47" spans="4:41" x14ac:dyDescent="0.2">
      <c r="D47" s="19" t="str">
        <v>BBB</v>
      </c>
      <c r="E47" s="19" t="str">
        <v>P_9</v>
      </c>
      <c r="F47" s="19">
        <v>21</v>
      </c>
      <c r="G47" s="19">
        <v>21</v>
      </c>
      <c r="I47" s="19" t="str">
        <v>BBB</v>
      </c>
      <c r="J47" s="19" t="str">
        <v>P_9</v>
      </c>
      <c r="K47" s="19">
        <v>21</v>
      </c>
      <c r="L47" s="19">
        <v>21</v>
      </c>
      <c r="N47" s="19" t="str">
        <v>BBB</v>
      </c>
      <c r="O47" s="19" t="str">
        <v>P_9</v>
      </c>
      <c r="P47" s="19">
        <v>21</v>
      </c>
      <c r="R47" s="19" t="str">
        <v>BBB</v>
      </c>
      <c r="S47" s="19" t="str">
        <v>P_9</v>
      </c>
      <c r="T47" s="19">
        <v>21</v>
      </c>
      <c r="V47" s="19" t="str">
        <v>BBB</v>
      </c>
      <c r="W47" s="19" t="str">
        <v>P_9</v>
      </c>
      <c r="X47" s="19">
        <v>21</v>
      </c>
      <c r="Z47" s="19" t="str">
        <v>BBB</v>
      </c>
      <c r="AA47" s="19" t="str">
        <v>P_9</v>
      </c>
      <c r="AB47" s="19">
        <v>21</v>
      </c>
      <c r="AD47" s="19" t="str">
        <v>BBB</v>
      </c>
      <c r="AE47" s="19" t="str">
        <v>P_9</v>
      </c>
      <c r="AF47" s="19">
        <v>21</v>
      </c>
      <c r="AH47" s="19" t="str">
        <v>BBB</v>
      </c>
      <c r="AI47" s="19" t="str">
        <v>P_9</v>
      </c>
      <c r="AJ47" s="19">
        <v>21</v>
      </c>
      <c r="AM47" s="19" t="str">
        <v>BBB</v>
      </c>
      <c r="AN47" s="19" t="str">
        <v>P_9</v>
      </c>
      <c r="AO47" s="19">
        <v>21</v>
      </c>
    </row>
    <row r="48" spans="4:41" x14ac:dyDescent="0.2">
      <c r="D48" s="19" t="str">
        <v>BBB</v>
      </c>
      <c r="E48" s="19" t="str">
        <v>P_10</v>
      </c>
      <c r="F48" s="19">
        <v>22</v>
      </c>
      <c r="G48" s="19">
        <v>22</v>
      </c>
      <c r="I48" s="19" t="str">
        <v>BBB</v>
      </c>
      <c r="J48" s="19" t="str">
        <v>P_10</v>
      </c>
      <c r="K48" s="19">
        <v>22</v>
      </c>
      <c r="L48" s="19">
        <v>22</v>
      </c>
      <c r="N48" s="19" t="str">
        <v>BBB</v>
      </c>
      <c r="O48" s="19" t="str">
        <v>P_10</v>
      </c>
      <c r="P48" s="19">
        <v>22</v>
      </c>
      <c r="R48" s="19" t="str">
        <v>BBB</v>
      </c>
      <c r="S48" s="19" t="str">
        <v>P_10</v>
      </c>
      <c r="T48" s="19">
        <v>22</v>
      </c>
      <c r="V48" s="19" t="str">
        <v>BBB</v>
      </c>
      <c r="W48" s="19" t="str">
        <v>P_10</v>
      </c>
      <c r="X48" s="19">
        <v>22</v>
      </c>
      <c r="Z48" s="19" t="str">
        <v>BBB</v>
      </c>
      <c r="AA48" s="19" t="str">
        <v>P_10</v>
      </c>
      <c r="AB48" s="19">
        <v>22</v>
      </c>
      <c r="AD48" s="19" t="str">
        <v>BBB</v>
      </c>
      <c r="AE48" s="19" t="str">
        <v>P_10</v>
      </c>
      <c r="AF48" s="19">
        <v>22</v>
      </c>
      <c r="AH48" s="19" t="str">
        <v>BBB</v>
      </c>
      <c r="AI48" s="19" t="str">
        <v>P_10</v>
      </c>
      <c r="AJ48" s="19">
        <v>22</v>
      </c>
      <c r="AM48" s="19" t="str">
        <v>BBB</v>
      </c>
      <c r="AN48" s="19" t="str">
        <v>P_10</v>
      </c>
      <c r="AO48" s="19">
        <v>22</v>
      </c>
    </row>
    <row r="49" spans="4:41" x14ac:dyDescent="0.2">
      <c r="D49" s="19" t="str">
        <v>BBB</v>
      </c>
      <c r="E49" s="19" t="str">
        <v>P_11</v>
      </c>
      <c r="F49" s="19">
        <v>23</v>
      </c>
      <c r="G49" s="19">
        <v>23</v>
      </c>
      <c r="I49" s="19" t="str">
        <v>BBB</v>
      </c>
      <c r="J49" s="19" t="str">
        <v>P_11</v>
      </c>
      <c r="K49" s="19">
        <v>23</v>
      </c>
      <c r="L49" s="19">
        <v>23</v>
      </c>
      <c r="N49" s="19" t="str">
        <v>BBB</v>
      </c>
      <c r="O49" s="19" t="str">
        <v>P_11</v>
      </c>
      <c r="P49" s="19">
        <v>23</v>
      </c>
      <c r="R49" s="19" t="str">
        <v>BBB</v>
      </c>
      <c r="S49" s="19" t="str">
        <v>P_11</v>
      </c>
      <c r="T49" s="19">
        <v>23</v>
      </c>
      <c r="V49" s="19" t="str">
        <v>BBB</v>
      </c>
      <c r="W49" s="19" t="str">
        <v>P_11</v>
      </c>
      <c r="X49" s="19">
        <v>23</v>
      </c>
      <c r="Z49" s="19" t="str">
        <v>BBB</v>
      </c>
      <c r="AA49" s="19" t="str">
        <v>P_11</v>
      </c>
      <c r="AB49" s="19">
        <v>23</v>
      </c>
      <c r="AD49" s="19" t="str">
        <v>BBB</v>
      </c>
      <c r="AE49" s="19" t="str">
        <v>P_11</v>
      </c>
      <c r="AF49" s="19">
        <v>23</v>
      </c>
      <c r="AH49" s="19" t="str">
        <v>BBB</v>
      </c>
      <c r="AI49" s="19" t="str">
        <v>P_11</v>
      </c>
      <c r="AJ49" s="19">
        <v>23</v>
      </c>
      <c r="AM49" s="19" t="str">
        <v>BBB</v>
      </c>
      <c r="AN49" s="19" t="str">
        <v>P_11</v>
      </c>
      <c r="AO49" s="19">
        <v>23</v>
      </c>
    </row>
    <row r="50" spans="4:41" x14ac:dyDescent="0.2">
      <c r="D50" s="19" t="str">
        <v>BBB</v>
      </c>
      <c r="E50" s="19" t="str">
        <v>P_12</v>
      </c>
      <c r="F50" s="19">
        <v>24</v>
      </c>
      <c r="G50" s="19">
        <v>24</v>
      </c>
      <c r="I50" s="19" t="str">
        <v>BBB</v>
      </c>
      <c r="J50" s="19" t="str">
        <v>P_12</v>
      </c>
      <c r="K50" s="19">
        <v>24</v>
      </c>
      <c r="L50" s="19">
        <v>24</v>
      </c>
      <c r="N50" s="19" t="str">
        <v>BBB</v>
      </c>
      <c r="O50" s="19" t="str">
        <v>P_12</v>
      </c>
      <c r="P50" s="19">
        <v>24</v>
      </c>
      <c r="R50" s="19" t="str">
        <v>BBB</v>
      </c>
      <c r="S50" s="19" t="str">
        <v>P_12</v>
      </c>
      <c r="T50" s="19">
        <v>24</v>
      </c>
      <c r="V50" s="19" t="str">
        <v>BBB</v>
      </c>
      <c r="W50" s="19" t="str">
        <v>P_12</v>
      </c>
      <c r="X50" s="19">
        <v>24</v>
      </c>
      <c r="Z50" s="19" t="str">
        <v>BBB</v>
      </c>
      <c r="AA50" s="19" t="str">
        <v>P_12</v>
      </c>
      <c r="AB50" s="19">
        <v>24</v>
      </c>
      <c r="AD50" s="19" t="str">
        <v>BBB</v>
      </c>
      <c r="AE50" s="19" t="str">
        <v>P_12</v>
      </c>
      <c r="AF50" s="19">
        <v>24</v>
      </c>
      <c r="AH50" s="19" t="str">
        <v>BBB</v>
      </c>
      <c r="AI50" s="19" t="str">
        <v>P_12</v>
      </c>
      <c r="AJ50" s="19">
        <v>24</v>
      </c>
      <c r="AM50" s="19" t="str">
        <v>BBB</v>
      </c>
      <c r="AN50" s="19" t="str">
        <v>P_12</v>
      </c>
      <c r="AO50" s="19">
        <v>24</v>
      </c>
    </row>
    <row r="51" spans="4:41" x14ac:dyDescent="0.2">
      <c r="D51" s="19" t="str">
        <v>CCC</v>
      </c>
      <c r="E51" s="19" t="str">
        <v>P_1</v>
      </c>
      <c r="F51" s="19">
        <v>25</v>
      </c>
      <c r="G51" s="19">
        <v>25</v>
      </c>
      <c r="I51" s="19" t="str">
        <v>CCC</v>
      </c>
      <c r="J51" s="19" t="str">
        <v>P_1</v>
      </c>
      <c r="K51" s="19">
        <v>25</v>
      </c>
      <c r="L51" s="19">
        <v>25</v>
      </c>
      <c r="N51" s="19" t="str">
        <v>CCC</v>
      </c>
      <c r="O51" s="19" t="str">
        <v>P_1</v>
      </c>
      <c r="P51" s="19">
        <v>25</v>
      </c>
      <c r="R51" s="19" t="str">
        <v>CCC</v>
      </c>
      <c r="S51" s="19" t="str">
        <v>P_1</v>
      </c>
      <c r="T51" s="19">
        <v>25</v>
      </c>
      <c r="V51" s="19" t="str">
        <v>CCC</v>
      </c>
      <c r="W51" s="19" t="str">
        <v>P_1</v>
      </c>
      <c r="X51" s="19">
        <v>25</v>
      </c>
      <c r="Z51" s="19" t="str">
        <v>CCC</v>
      </c>
      <c r="AA51" s="19" t="str">
        <v>P_1</v>
      </c>
      <c r="AB51" s="19">
        <v>25</v>
      </c>
      <c r="AD51" s="19" t="str">
        <v>CCC</v>
      </c>
      <c r="AE51" s="19" t="str">
        <v>P_1</v>
      </c>
      <c r="AF51" s="19">
        <v>25</v>
      </c>
      <c r="AH51" s="19" t="str">
        <v>CCC</v>
      </c>
      <c r="AI51" s="19" t="str">
        <v>P_1</v>
      </c>
      <c r="AJ51" s="19">
        <v>25</v>
      </c>
      <c r="AM51" s="19" t="str">
        <v>CCC</v>
      </c>
      <c r="AN51" s="19" t="str">
        <v>P_1</v>
      </c>
      <c r="AO51" s="19">
        <v>25</v>
      </c>
    </row>
    <row r="52" spans="4:41" x14ac:dyDescent="0.2">
      <c r="D52" s="19" t="str">
        <v>CCC</v>
      </c>
      <c r="E52" s="19" t="str">
        <v>P_2</v>
      </c>
      <c r="F52" s="19">
        <v>26</v>
      </c>
      <c r="G52" s="19">
        <v>26</v>
      </c>
      <c r="I52" s="19" t="str">
        <v>CCC</v>
      </c>
      <c r="J52" s="19" t="str">
        <v>P_2</v>
      </c>
      <c r="K52" s="19">
        <v>26</v>
      </c>
      <c r="L52" s="19">
        <v>26</v>
      </c>
      <c r="N52" s="19" t="str">
        <v>CCC</v>
      </c>
      <c r="O52" s="19" t="str">
        <v>P_2</v>
      </c>
      <c r="P52" s="19">
        <v>26</v>
      </c>
      <c r="R52" s="19" t="str">
        <v>CCC</v>
      </c>
      <c r="S52" s="19" t="str">
        <v>P_2</v>
      </c>
      <c r="T52" s="19">
        <v>26</v>
      </c>
      <c r="V52" s="19" t="str">
        <v>CCC</v>
      </c>
      <c r="W52" s="19" t="str">
        <v>P_2</v>
      </c>
      <c r="X52" s="19">
        <v>26</v>
      </c>
      <c r="Z52" s="19" t="str">
        <v>CCC</v>
      </c>
      <c r="AA52" s="19" t="str">
        <v>P_2</v>
      </c>
      <c r="AB52" s="19">
        <v>26</v>
      </c>
      <c r="AD52" s="19" t="str">
        <v>CCC</v>
      </c>
      <c r="AE52" s="19" t="str">
        <v>P_2</v>
      </c>
      <c r="AF52" s="19">
        <v>26</v>
      </c>
      <c r="AH52" s="19" t="str">
        <v>CCC</v>
      </c>
      <c r="AI52" s="19" t="str">
        <v>P_2</v>
      </c>
      <c r="AJ52" s="19">
        <v>26</v>
      </c>
      <c r="AM52" s="19" t="str">
        <v>CCC</v>
      </c>
      <c r="AN52" s="19" t="str">
        <v>P_2</v>
      </c>
      <c r="AO52" s="19">
        <v>26</v>
      </c>
    </row>
    <row r="53" spans="4:41" x14ac:dyDescent="0.2">
      <c r="D53" s="19" t="str">
        <v>CCC</v>
      </c>
      <c r="E53" s="19" t="str">
        <v>P_3</v>
      </c>
      <c r="F53" s="19">
        <v>27</v>
      </c>
      <c r="G53" s="19">
        <v>27</v>
      </c>
      <c r="I53" s="19" t="str">
        <v>CCC</v>
      </c>
      <c r="J53" s="19" t="str">
        <v>P_3</v>
      </c>
      <c r="K53" s="19">
        <v>27</v>
      </c>
      <c r="L53" s="19">
        <v>27</v>
      </c>
      <c r="N53" s="19" t="str">
        <v>CCC</v>
      </c>
      <c r="O53" s="19" t="str">
        <v>P_3</v>
      </c>
      <c r="P53" s="19">
        <v>27</v>
      </c>
      <c r="R53" s="19" t="str">
        <v>CCC</v>
      </c>
      <c r="S53" s="19" t="str">
        <v>P_3</v>
      </c>
      <c r="T53" s="19">
        <v>27</v>
      </c>
      <c r="V53" s="19" t="str">
        <v>CCC</v>
      </c>
      <c r="W53" s="19" t="str">
        <v>P_3</v>
      </c>
      <c r="X53" s="19">
        <v>27</v>
      </c>
      <c r="Z53" s="19" t="str">
        <v>CCC</v>
      </c>
      <c r="AA53" s="19" t="str">
        <v>P_3</v>
      </c>
      <c r="AB53" s="19">
        <v>27</v>
      </c>
      <c r="AD53" s="19" t="str">
        <v>CCC</v>
      </c>
      <c r="AE53" s="19" t="str">
        <v>P_3</v>
      </c>
      <c r="AF53" s="19">
        <v>27</v>
      </c>
      <c r="AH53" s="19" t="str">
        <v>CCC</v>
      </c>
      <c r="AI53" s="19" t="str">
        <v>P_3</v>
      </c>
      <c r="AJ53" s="19">
        <v>27</v>
      </c>
      <c r="AM53" s="19" t="str">
        <v>CCC</v>
      </c>
      <c r="AN53" s="19" t="str">
        <v>P_3</v>
      </c>
      <c r="AO53" s="19">
        <v>27</v>
      </c>
    </row>
    <row r="54" spans="4:41" x14ac:dyDescent="0.2">
      <c r="D54" s="19" t="str">
        <v>CCC</v>
      </c>
      <c r="E54" s="19" t="str">
        <v>P_4</v>
      </c>
      <c r="F54" s="19">
        <v>28</v>
      </c>
      <c r="G54" s="19">
        <v>28</v>
      </c>
      <c r="I54" s="19" t="str">
        <v>CCC</v>
      </c>
      <c r="J54" s="19" t="str">
        <v>P_4</v>
      </c>
      <c r="K54" s="19">
        <v>28</v>
      </c>
      <c r="L54" s="19">
        <v>28</v>
      </c>
      <c r="N54" s="19" t="str">
        <v>CCC</v>
      </c>
      <c r="O54" s="19" t="str">
        <v>P_4</v>
      </c>
      <c r="P54" s="19">
        <v>28</v>
      </c>
      <c r="R54" s="19" t="str">
        <v>CCC</v>
      </c>
      <c r="S54" s="19" t="str">
        <v>P_4</v>
      </c>
      <c r="T54" s="19">
        <v>28</v>
      </c>
      <c r="V54" s="19" t="str">
        <v>CCC</v>
      </c>
      <c r="W54" s="19" t="str">
        <v>P_4</v>
      </c>
      <c r="X54" s="19">
        <v>28</v>
      </c>
      <c r="Z54" s="19" t="str">
        <v>CCC</v>
      </c>
      <c r="AA54" s="19" t="str">
        <v>P_4</v>
      </c>
      <c r="AB54" s="19">
        <v>28</v>
      </c>
      <c r="AD54" s="19" t="str">
        <v>CCC</v>
      </c>
      <c r="AE54" s="19" t="str">
        <v>P_4</v>
      </c>
      <c r="AF54" s="19">
        <v>28</v>
      </c>
      <c r="AH54" s="19" t="str">
        <v>CCC</v>
      </c>
      <c r="AI54" s="19" t="str">
        <v>P_4</v>
      </c>
      <c r="AJ54" s="19">
        <v>28</v>
      </c>
      <c r="AM54" s="19" t="str">
        <v>CCC</v>
      </c>
      <c r="AN54" s="19" t="str">
        <v>P_4</v>
      </c>
      <c r="AO54" s="19">
        <v>28</v>
      </c>
    </row>
    <row r="55" spans="4:41" x14ac:dyDescent="0.2">
      <c r="D55" s="19" t="str">
        <v>CCC</v>
      </c>
      <c r="E55" s="19" t="str">
        <v>P_5</v>
      </c>
      <c r="F55" s="19">
        <v>29</v>
      </c>
      <c r="G55" s="19">
        <v>29</v>
      </c>
      <c r="I55" s="19" t="str">
        <v>CCC</v>
      </c>
      <c r="J55" s="19" t="str">
        <v>P_5</v>
      </c>
      <c r="K55" s="19">
        <v>29</v>
      </c>
      <c r="L55" s="19">
        <v>29</v>
      </c>
      <c r="N55" s="19" t="str">
        <v>CCC</v>
      </c>
      <c r="O55" s="19" t="str">
        <v>P_5</v>
      </c>
      <c r="P55" s="19">
        <v>29</v>
      </c>
      <c r="R55" s="19" t="str">
        <v>CCC</v>
      </c>
      <c r="S55" s="19" t="str">
        <v>P_5</v>
      </c>
      <c r="T55" s="19">
        <v>29</v>
      </c>
      <c r="V55" s="19" t="str">
        <v>CCC</v>
      </c>
      <c r="W55" s="19" t="str">
        <v>P_5</v>
      </c>
      <c r="X55" s="19">
        <v>29</v>
      </c>
      <c r="Z55" s="19" t="str">
        <v>CCC</v>
      </c>
      <c r="AA55" s="19" t="str">
        <v>P_5</v>
      </c>
      <c r="AB55" s="19">
        <v>29</v>
      </c>
      <c r="AD55" s="19" t="str">
        <v>CCC</v>
      </c>
      <c r="AE55" s="19" t="str">
        <v>P_5</v>
      </c>
      <c r="AF55" s="19">
        <v>29</v>
      </c>
      <c r="AH55" s="19" t="str">
        <v>CCC</v>
      </c>
      <c r="AI55" s="19" t="str">
        <v>P_5</v>
      </c>
      <c r="AJ55" s="19">
        <v>29</v>
      </c>
      <c r="AM55" s="19" t="str">
        <v>CCC</v>
      </c>
      <c r="AN55" s="19" t="str">
        <v>P_5</v>
      </c>
      <c r="AO55" s="19">
        <v>29</v>
      </c>
    </row>
    <row r="56" spans="4:41" x14ac:dyDescent="0.2">
      <c r="D56" s="19" t="str">
        <v>CCC</v>
      </c>
      <c r="E56" s="19" t="str">
        <v>P_6</v>
      </c>
      <c r="F56" s="19">
        <v>30</v>
      </c>
      <c r="G56" s="19">
        <v>30</v>
      </c>
      <c r="I56" s="19" t="str">
        <v>CCC</v>
      </c>
      <c r="J56" s="19" t="str">
        <v>P_6</v>
      </c>
      <c r="K56" s="19">
        <v>30</v>
      </c>
      <c r="L56" s="19">
        <v>30</v>
      </c>
      <c r="N56" s="19" t="str">
        <v>CCC</v>
      </c>
      <c r="O56" s="19" t="str">
        <v>P_6</v>
      </c>
      <c r="P56" s="19">
        <v>30</v>
      </c>
      <c r="R56" s="19" t="str">
        <v>CCC</v>
      </c>
      <c r="S56" s="19" t="str">
        <v>P_6</v>
      </c>
      <c r="T56" s="19">
        <v>30</v>
      </c>
      <c r="V56" s="19" t="str">
        <v>CCC</v>
      </c>
      <c r="W56" s="19" t="str">
        <v>P_6</v>
      </c>
      <c r="X56" s="19">
        <v>30</v>
      </c>
      <c r="Z56" s="19" t="str">
        <v>CCC</v>
      </c>
      <c r="AA56" s="19" t="str">
        <v>P_6</v>
      </c>
      <c r="AB56" s="19">
        <v>30</v>
      </c>
      <c r="AD56" s="19" t="str">
        <v>CCC</v>
      </c>
      <c r="AE56" s="19" t="str">
        <v>P_6</v>
      </c>
      <c r="AF56" s="19">
        <v>30</v>
      </c>
      <c r="AH56" s="19" t="str">
        <v>CCC</v>
      </c>
      <c r="AI56" s="19" t="str">
        <v>P_6</v>
      </c>
      <c r="AJ56" s="19">
        <v>30</v>
      </c>
      <c r="AM56" s="19" t="str">
        <v>CCC</v>
      </c>
      <c r="AN56" s="19" t="str">
        <v>P_6</v>
      </c>
      <c r="AO56" s="19">
        <v>30</v>
      </c>
    </row>
    <row r="57" spans="4:41" x14ac:dyDescent="0.2">
      <c r="D57" s="19" t="str">
        <v>CCC</v>
      </c>
      <c r="E57" s="19" t="str">
        <v>P_7</v>
      </c>
      <c r="F57" s="19">
        <v>31</v>
      </c>
      <c r="G57" s="19">
        <v>31</v>
      </c>
      <c r="I57" s="19" t="str">
        <v>CCC</v>
      </c>
      <c r="J57" s="19" t="str">
        <v>P_7</v>
      </c>
      <c r="K57" s="19">
        <v>31</v>
      </c>
      <c r="L57" s="19">
        <v>31</v>
      </c>
      <c r="N57" s="19" t="str">
        <v>CCC</v>
      </c>
      <c r="O57" s="19" t="str">
        <v>P_7</v>
      </c>
      <c r="P57" s="19">
        <v>31</v>
      </c>
      <c r="R57" s="19" t="str">
        <v>CCC</v>
      </c>
      <c r="S57" s="19" t="str">
        <v>P_7</v>
      </c>
      <c r="T57" s="19">
        <v>31</v>
      </c>
      <c r="V57" s="19" t="str">
        <v>CCC</v>
      </c>
      <c r="W57" s="19" t="str">
        <v>P_7</v>
      </c>
      <c r="X57" s="19">
        <v>31</v>
      </c>
      <c r="Z57" s="19" t="str">
        <v>CCC</v>
      </c>
      <c r="AA57" s="19" t="str">
        <v>P_7</v>
      </c>
      <c r="AB57" s="19">
        <v>31</v>
      </c>
      <c r="AD57" s="19" t="str">
        <v>CCC</v>
      </c>
      <c r="AE57" s="19" t="str">
        <v>P_7</v>
      </c>
      <c r="AF57" s="19">
        <v>31</v>
      </c>
      <c r="AH57" s="19" t="str">
        <v>CCC</v>
      </c>
      <c r="AI57" s="19" t="str">
        <v>P_7</v>
      </c>
      <c r="AJ57" s="19">
        <v>31</v>
      </c>
      <c r="AM57" s="19" t="str">
        <v>CCC</v>
      </c>
      <c r="AN57" s="19" t="str">
        <v>P_7</v>
      </c>
      <c r="AO57" s="19">
        <v>31</v>
      </c>
    </row>
    <row r="58" spans="4:41" x14ac:dyDescent="0.2">
      <c r="D58" s="19" t="str">
        <v>CCC</v>
      </c>
      <c r="E58" s="19" t="str">
        <v>P_8</v>
      </c>
      <c r="F58" s="19">
        <v>32</v>
      </c>
      <c r="G58" s="19">
        <v>32</v>
      </c>
      <c r="I58" s="19" t="str">
        <v>CCC</v>
      </c>
      <c r="J58" s="19" t="str">
        <v>P_8</v>
      </c>
      <c r="K58" s="19">
        <v>32</v>
      </c>
      <c r="L58" s="19">
        <v>32</v>
      </c>
      <c r="N58" s="19" t="str">
        <v>CCC</v>
      </c>
      <c r="O58" s="19" t="str">
        <v>P_8</v>
      </c>
      <c r="P58" s="19">
        <v>32</v>
      </c>
      <c r="R58" s="19" t="str">
        <v>CCC</v>
      </c>
      <c r="S58" s="19" t="str">
        <v>P_8</v>
      </c>
      <c r="T58" s="19">
        <v>32</v>
      </c>
      <c r="V58" s="19" t="str">
        <v>CCC</v>
      </c>
      <c r="W58" s="19" t="str">
        <v>P_8</v>
      </c>
      <c r="X58" s="19">
        <v>32</v>
      </c>
      <c r="Z58" s="19" t="str">
        <v>CCC</v>
      </c>
      <c r="AA58" s="19" t="str">
        <v>P_8</v>
      </c>
      <c r="AB58" s="19">
        <v>32</v>
      </c>
      <c r="AD58" s="19" t="str">
        <v>CCC</v>
      </c>
      <c r="AE58" s="19" t="str">
        <v>P_8</v>
      </c>
      <c r="AF58" s="19">
        <v>32</v>
      </c>
      <c r="AH58" s="19" t="str">
        <v>CCC</v>
      </c>
      <c r="AI58" s="19" t="str">
        <v>P_8</v>
      </c>
      <c r="AJ58" s="19">
        <v>32</v>
      </c>
      <c r="AM58" s="19" t="str">
        <v>CCC</v>
      </c>
      <c r="AN58" s="19" t="str">
        <v>P_8</v>
      </c>
      <c r="AO58" s="19">
        <v>32</v>
      </c>
    </row>
    <row r="59" spans="4:41" x14ac:dyDescent="0.2">
      <c r="D59" s="19" t="str">
        <v>CCC</v>
      </c>
      <c r="E59" s="19" t="str">
        <v>P_9</v>
      </c>
      <c r="F59" s="19">
        <v>33</v>
      </c>
      <c r="G59" s="19">
        <v>33</v>
      </c>
      <c r="I59" s="19" t="str">
        <v>CCC</v>
      </c>
      <c r="J59" s="19" t="str">
        <v>P_9</v>
      </c>
      <c r="K59" s="19">
        <v>33</v>
      </c>
      <c r="L59" s="19">
        <v>33</v>
      </c>
      <c r="N59" s="19" t="str">
        <v>CCC</v>
      </c>
      <c r="O59" s="19" t="str">
        <v>P_9</v>
      </c>
      <c r="P59" s="19">
        <v>33</v>
      </c>
      <c r="R59" s="19" t="str">
        <v>CCC</v>
      </c>
      <c r="S59" s="19" t="str">
        <v>P_9</v>
      </c>
      <c r="T59" s="19">
        <v>33</v>
      </c>
      <c r="V59" s="19" t="str">
        <v>CCC</v>
      </c>
      <c r="W59" s="19" t="str">
        <v>P_9</v>
      </c>
      <c r="X59" s="19">
        <v>33</v>
      </c>
      <c r="Z59" s="19" t="str">
        <v>CCC</v>
      </c>
      <c r="AA59" s="19" t="str">
        <v>P_9</v>
      </c>
      <c r="AB59" s="19">
        <v>33</v>
      </c>
      <c r="AD59" s="19" t="str">
        <v>CCC</v>
      </c>
      <c r="AE59" s="19" t="str">
        <v>P_9</v>
      </c>
      <c r="AF59" s="19">
        <v>33</v>
      </c>
      <c r="AH59" s="19" t="str">
        <v>CCC</v>
      </c>
      <c r="AI59" s="19" t="str">
        <v>P_9</v>
      </c>
      <c r="AJ59" s="19">
        <v>33</v>
      </c>
      <c r="AM59" s="19" t="str">
        <v>CCC</v>
      </c>
      <c r="AN59" s="19" t="str">
        <v>P_9</v>
      </c>
      <c r="AO59" s="19">
        <v>33</v>
      </c>
    </row>
    <row r="60" spans="4:41" x14ac:dyDescent="0.2">
      <c r="D60" s="19" t="str">
        <v>CCC</v>
      </c>
      <c r="E60" s="19" t="str">
        <v>P_10</v>
      </c>
      <c r="F60" s="19">
        <v>34</v>
      </c>
      <c r="G60" s="19">
        <v>34</v>
      </c>
      <c r="I60" s="19" t="str">
        <v>CCC</v>
      </c>
      <c r="J60" s="19" t="str">
        <v>P_10</v>
      </c>
      <c r="K60" s="19">
        <v>34</v>
      </c>
      <c r="L60" s="19">
        <v>34</v>
      </c>
      <c r="N60" s="19" t="str">
        <v>CCC</v>
      </c>
      <c r="O60" s="19" t="str">
        <v>P_10</v>
      </c>
      <c r="P60" s="19">
        <v>34</v>
      </c>
      <c r="R60" s="19" t="str">
        <v>CCC</v>
      </c>
      <c r="S60" s="19" t="str">
        <v>P_10</v>
      </c>
      <c r="T60" s="19">
        <v>34</v>
      </c>
      <c r="V60" s="19" t="str">
        <v>CCC</v>
      </c>
      <c r="W60" s="19" t="str">
        <v>P_10</v>
      </c>
      <c r="X60" s="19">
        <v>34</v>
      </c>
      <c r="Z60" s="19" t="str">
        <v>CCC</v>
      </c>
      <c r="AA60" s="19" t="str">
        <v>P_10</v>
      </c>
      <c r="AB60" s="19">
        <v>34</v>
      </c>
      <c r="AD60" s="19" t="str">
        <v>CCC</v>
      </c>
      <c r="AE60" s="19" t="str">
        <v>P_10</v>
      </c>
      <c r="AF60" s="19">
        <v>34</v>
      </c>
      <c r="AH60" s="19" t="str">
        <v>CCC</v>
      </c>
      <c r="AI60" s="19" t="str">
        <v>P_10</v>
      </c>
      <c r="AJ60" s="19">
        <v>34</v>
      </c>
      <c r="AM60" s="19" t="str">
        <v>CCC</v>
      </c>
      <c r="AN60" s="19" t="str">
        <v>P_10</v>
      </c>
      <c r="AO60" s="19">
        <v>34</v>
      </c>
    </row>
    <row r="61" spans="4:41" x14ac:dyDescent="0.2">
      <c r="D61" s="19" t="str">
        <v>CCC</v>
      </c>
      <c r="E61" s="19" t="str">
        <v>P_11</v>
      </c>
      <c r="F61" s="19">
        <v>35</v>
      </c>
      <c r="G61" s="19">
        <v>35</v>
      </c>
      <c r="I61" s="19" t="str">
        <v>CCC</v>
      </c>
      <c r="J61" s="19" t="str">
        <v>P_11</v>
      </c>
      <c r="K61" s="19">
        <v>35</v>
      </c>
      <c r="L61" s="19">
        <v>35</v>
      </c>
      <c r="N61" s="19" t="str">
        <v>CCC</v>
      </c>
      <c r="O61" s="19" t="str">
        <v>P_11</v>
      </c>
      <c r="P61" s="19">
        <v>35</v>
      </c>
      <c r="R61" s="19" t="str">
        <v>CCC</v>
      </c>
      <c r="S61" s="19" t="str">
        <v>P_11</v>
      </c>
      <c r="T61" s="19">
        <v>35</v>
      </c>
      <c r="V61" s="19" t="str">
        <v>CCC</v>
      </c>
      <c r="W61" s="19" t="str">
        <v>P_11</v>
      </c>
      <c r="X61" s="19">
        <v>35</v>
      </c>
      <c r="Z61" s="19" t="str">
        <v>CCC</v>
      </c>
      <c r="AA61" s="19" t="str">
        <v>P_11</v>
      </c>
      <c r="AB61" s="19">
        <v>35</v>
      </c>
      <c r="AD61" s="19" t="str">
        <v>CCC</v>
      </c>
      <c r="AE61" s="19" t="str">
        <v>P_11</v>
      </c>
      <c r="AF61" s="19">
        <v>35</v>
      </c>
      <c r="AH61" s="19" t="str">
        <v>CCC</v>
      </c>
      <c r="AI61" s="19" t="str">
        <v>P_11</v>
      </c>
      <c r="AJ61" s="19">
        <v>35</v>
      </c>
      <c r="AM61" s="19" t="str">
        <v>CCC</v>
      </c>
      <c r="AN61" s="19" t="str">
        <v>P_11</v>
      </c>
      <c r="AO61" s="19">
        <v>35</v>
      </c>
    </row>
    <row r="62" spans="4:41" x14ac:dyDescent="0.2">
      <c r="D62" s="19" t="str">
        <v>CCC</v>
      </c>
      <c r="E62" s="19" t="str">
        <v>P_12</v>
      </c>
      <c r="F62" s="19">
        <v>36</v>
      </c>
      <c r="G62" s="19">
        <v>36</v>
      </c>
      <c r="I62" s="19" t="str">
        <v>CCC</v>
      </c>
      <c r="J62" s="19" t="str">
        <v>P_12</v>
      </c>
      <c r="K62" s="19">
        <v>36</v>
      </c>
      <c r="L62" s="19">
        <v>36</v>
      </c>
      <c r="N62" s="19" t="str">
        <v>CCC</v>
      </c>
      <c r="O62" s="19" t="str">
        <v>P_12</v>
      </c>
      <c r="P62" s="19">
        <v>36</v>
      </c>
      <c r="R62" s="19" t="str">
        <v>CCC</v>
      </c>
      <c r="S62" s="19" t="str">
        <v>P_12</v>
      </c>
      <c r="T62" s="19">
        <v>36</v>
      </c>
      <c r="V62" s="19" t="str">
        <v>CCC</v>
      </c>
      <c r="W62" s="19" t="str">
        <v>P_12</v>
      </c>
      <c r="X62" s="19">
        <v>36</v>
      </c>
      <c r="Z62" s="19" t="str">
        <v>CCC</v>
      </c>
      <c r="AA62" s="19" t="str">
        <v>P_12</v>
      </c>
      <c r="AB62" s="19">
        <v>36</v>
      </c>
      <c r="AD62" s="19" t="str">
        <v>CCC</v>
      </c>
      <c r="AE62" s="19" t="str">
        <v>P_12</v>
      </c>
      <c r="AF62" s="19">
        <v>36</v>
      </c>
      <c r="AH62" s="19" t="str">
        <v>CCC</v>
      </c>
      <c r="AI62" s="19" t="str">
        <v>P_12</v>
      </c>
      <c r="AJ62" s="19">
        <v>36</v>
      </c>
      <c r="AM62" s="19" t="str">
        <v>CCC</v>
      </c>
      <c r="AN62" s="19" t="str">
        <v>P_12</v>
      </c>
      <c r="AO62" s="19">
        <v>36</v>
      </c>
    </row>
    <row r="63" spans="4:41" x14ac:dyDescent="0.2">
      <c r="D63" s="19" t="str">
        <v>DDD</v>
      </c>
      <c r="E63" s="19" t="str">
        <v>P_1</v>
      </c>
      <c r="F63" s="19">
        <v>37</v>
      </c>
      <c r="G63" s="19">
        <v>37</v>
      </c>
      <c r="I63" s="19" t="str">
        <v>DDD</v>
      </c>
      <c r="J63" s="19" t="str">
        <v>P_1</v>
      </c>
      <c r="K63" s="19">
        <v>37</v>
      </c>
      <c r="L63" s="19">
        <v>37</v>
      </c>
      <c r="N63" s="19" t="str">
        <v>DDD</v>
      </c>
      <c r="O63" s="19" t="str">
        <v>P_1</v>
      </c>
      <c r="P63" s="19">
        <v>37</v>
      </c>
      <c r="R63" s="19" t="str">
        <v>DDD</v>
      </c>
      <c r="S63" s="19" t="str">
        <v>P_1</v>
      </c>
      <c r="T63" s="19">
        <v>37</v>
      </c>
      <c r="V63" s="19" t="str">
        <v>DDD</v>
      </c>
      <c r="W63" s="19" t="str">
        <v>P_1</v>
      </c>
      <c r="X63" s="19">
        <v>37</v>
      </c>
      <c r="Z63" s="19" t="str">
        <v>DDD</v>
      </c>
      <c r="AA63" s="19" t="str">
        <v>P_1</v>
      </c>
      <c r="AB63" s="19">
        <v>37</v>
      </c>
      <c r="AD63" s="19" t="str">
        <v>DDD</v>
      </c>
      <c r="AE63" s="19" t="str">
        <v>P_1</v>
      </c>
      <c r="AF63" s="19">
        <v>37</v>
      </c>
      <c r="AH63" s="19" t="str">
        <v>DDD</v>
      </c>
      <c r="AI63" s="19" t="str">
        <v>P_1</v>
      </c>
      <c r="AJ63" s="19">
        <v>37</v>
      </c>
      <c r="AM63" s="19" t="str">
        <v>DDD</v>
      </c>
      <c r="AN63" s="19" t="str">
        <v>P_1</v>
      </c>
      <c r="AO63" s="19">
        <v>37</v>
      </c>
    </row>
    <row r="64" spans="4:41" x14ac:dyDescent="0.2">
      <c r="D64" s="19" t="str">
        <v>DDD</v>
      </c>
      <c r="E64" s="19" t="str">
        <v>P_2</v>
      </c>
      <c r="F64" s="19">
        <v>38</v>
      </c>
      <c r="G64" s="19">
        <v>38</v>
      </c>
      <c r="I64" s="19" t="str">
        <v>DDD</v>
      </c>
      <c r="J64" s="19" t="str">
        <v>P_2</v>
      </c>
      <c r="K64" s="19">
        <v>38</v>
      </c>
      <c r="L64" s="19">
        <v>38</v>
      </c>
      <c r="N64" s="19" t="str">
        <v>DDD</v>
      </c>
      <c r="O64" s="19" t="str">
        <v>P_2</v>
      </c>
      <c r="P64" s="19">
        <v>38</v>
      </c>
      <c r="R64" s="19" t="str">
        <v>DDD</v>
      </c>
      <c r="S64" s="19" t="str">
        <v>P_2</v>
      </c>
      <c r="T64" s="19">
        <v>38</v>
      </c>
      <c r="V64" s="19" t="str">
        <v>DDD</v>
      </c>
      <c r="W64" s="19" t="str">
        <v>P_2</v>
      </c>
      <c r="X64" s="19">
        <v>38</v>
      </c>
      <c r="Z64" s="19" t="str">
        <v>DDD</v>
      </c>
      <c r="AA64" s="19" t="str">
        <v>P_2</v>
      </c>
      <c r="AB64" s="19">
        <v>38</v>
      </c>
      <c r="AD64" s="19" t="str">
        <v>DDD</v>
      </c>
      <c r="AE64" s="19" t="str">
        <v>P_2</v>
      </c>
      <c r="AF64" s="19">
        <v>38</v>
      </c>
      <c r="AH64" s="19" t="str">
        <v>DDD</v>
      </c>
      <c r="AI64" s="19" t="str">
        <v>P_2</v>
      </c>
      <c r="AJ64" s="19">
        <v>38</v>
      </c>
      <c r="AM64" s="19" t="str">
        <v>DDD</v>
      </c>
      <c r="AN64" s="19" t="str">
        <v>P_2</v>
      </c>
      <c r="AO64" s="19">
        <v>38</v>
      </c>
    </row>
    <row r="65" spans="4:41" x14ac:dyDescent="0.2">
      <c r="D65" s="19" t="str">
        <v>DDD</v>
      </c>
      <c r="E65" s="19" t="str">
        <v>P_3</v>
      </c>
      <c r="F65" s="19">
        <v>39</v>
      </c>
      <c r="G65" s="19">
        <v>39</v>
      </c>
      <c r="I65" s="19" t="str">
        <v>DDD</v>
      </c>
      <c r="J65" s="19" t="str">
        <v>P_3</v>
      </c>
      <c r="K65" s="19">
        <v>39</v>
      </c>
      <c r="L65" s="19">
        <v>39</v>
      </c>
      <c r="N65" s="19" t="str">
        <v>DDD</v>
      </c>
      <c r="O65" s="19" t="str">
        <v>P_3</v>
      </c>
      <c r="P65" s="19">
        <v>39</v>
      </c>
      <c r="R65" s="19" t="str">
        <v>DDD</v>
      </c>
      <c r="S65" s="19" t="str">
        <v>P_3</v>
      </c>
      <c r="T65" s="19">
        <v>39</v>
      </c>
      <c r="V65" s="19" t="str">
        <v>DDD</v>
      </c>
      <c r="W65" s="19" t="str">
        <v>P_3</v>
      </c>
      <c r="X65" s="19">
        <v>39</v>
      </c>
      <c r="Z65" s="19" t="str">
        <v>DDD</v>
      </c>
      <c r="AA65" s="19" t="str">
        <v>P_3</v>
      </c>
      <c r="AB65" s="19">
        <v>39</v>
      </c>
      <c r="AD65" s="19" t="str">
        <v>DDD</v>
      </c>
      <c r="AE65" s="19" t="str">
        <v>P_3</v>
      </c>
      <c r="AF65" s="19">
        <v>39</v>
      </c>
      <c r="AH65" s="19" t="str">
        <v>DDD</v>
      </c>
      <c r="AI65" s="19" t="str">
        <v>P_3</v>
      </c>
      <c r="AJ65" s="19">
        <v>39</v>
      </c>
      <c r="AM65" s="19" t="str">
        <v>DDD</v>
      </c>
      <c r="AN65" s="19" t="str">
        <v>P_3</v>
      </c>
      <c r="AO65" s="19">
        <v>39</v>
      </c>
    </row>
    <row r="66" spans="4:41" x14ac:dyDescent="0.2">
      <c r="D66" s="19" t="str">
        <v>DDD</v>
      </c>
      <c r="E66" s="19" t="str">
        <v>P_4</v>
      </c>
      <c r="F66" s="19">
        <v>40</v>
      </c>
      <c r="G66" s="19">
        <v>40</v>
      </c>
      <c r="I66" s="19" t="str">
        <v>DDD</v>
      </c>
      <c r="J66" s="19" t="str">
        <v>P_4</v>
      </c>
      <c r="K66" s="19">
        <v>40</v>
      </c>
      <c r="L66" s="19">
        <v>40</v>
      </c>
      <c r="N66" s="19" t="str">
        <v>DDD</v>
      </c>
      <c r="O66" s="19" t="str">
        <v>P_4</v>
      </c>
      <c r="P66" s="19">
        <v>40</v>
      </c>
      <c r="R66" s="19" t="str">
        <v>DDD</v>
      </c>
      <c r="S66" s="19" t="str">
        <v>P_4</v>
      </c>
      <c r="T66" s="19">
        <v>40</v>
      </c>
      <c r="V66" s="19" t="str">
        <v>DDD</v>
      </c>
      <c r="W66" s="19" t="str">
        <v>P_4</v>
      </c>
      <c r="X66" s="19">
        <v>40</v>
      </c>
      <c r="Z66" s="19" t="str">
        <v>DDD</v>
      </c>
      <c r="AA66" s="19" t="str">
        <v>P_4</v>
      </c>
      <c r="AB66" s="19">
        <v>40</v>
      </c>
      <c r="AD66" s="19" t="str">
        <v>DDD</v>
      </c>
      <c r="AE66" s="19" t="str">
        <v>P_4</v>
      </c>
      <c r="AF66" s="19">
        <v>40</v>
      </c>
      <c r="AH66" s="19" t="str">
        <v>DDD</v>
      </c>
      <c r="AI66" s="19" t="str">
        <v>P_4</v>
      </c>
      <c r="AJ66" s="19">
        <v>40</v>
      </c>
      <c r="AM66" s="19" t="str">
        <v>DDD</v>
      </c>
      <c r="AN66" s="19" t="str">
        <v>P_4</v>
      </c>
      <c r="AO66" s="19">
        <v>40</v>
      </c>
    </row>
    <row r="67" spans="4:41" x14ac:dyDescent="0.2">
      <c r="D67" s="19" t="str">
        <v>DDD</v>
      </c>
      <c r="E67" s="19" t="str">
        <v>P_5</v>
      </c>
      <c r="F67" s="19">
        <v>41</v>
      </c>
      <c r="G67" s="19">
        <v>41</v>
      </c>
      <c r="I67" s="19" t="str">
        <v>DDD</v>
      </c>
      <c r="J67" s="19" t="str">
        <v>P_5</v>
      </c>
      <c r="K67" s="19">
        <v>41</v>
      </c>
      <c r="L67" s="19">
        <v>41</v>
      </c>
      <c r="N67" s="19" t="str">
        <v>DDD</v>
      </c>
      <c r="O67" s="19" t="str">
        <v>P_5</v>
      </c>
      <c r="P67" s="19">
        <v>41</v>
      </c>
      <c r="R67" s="19" t="str">
        <v>DDD</v>
      </c>
      <c r="S67" s="19" t="str">
        <v>P_5</v>
      </c>
      <c r="T67" s="19">
        <v>41</v>
      </c>
      <c r="V67" s="19" t="str">
        <v>DDD</v>
      </c>
      <c r="W67" s="19" t="str">
        <v>P_5</v>
      </c>
      <c r="X67" s="19">
        <v>41</v>
      </c>
      <c r="Z67" s="19" t="str">
        <v>DDD</v>
      </c>
      <c r="AA67" s="19" t="str">
        <v>P_5</v>
      </c>
      <c r="AB67" s="19">
        <v>41</v>
      </c>
      <c r="AD67" s="19" t="str">
        <v>DDD</v>
      </c>
      <c r="AE67" s="19" t="str">
        <v>P_5</v>
      </c>
      <c r="AF67" s="19">
        <v>41</v>
      </c>
      <c r="AH67" s="19" t="str">
        <v>DDD</v>
      </c>
      <c r="AI67" s="19" t="str">
        <v>P_5</v>
      </c>
      <c r="AJ67" s="19">
        <v>41</v>
      </c>
      <c r="AM67" s="19" t="str">
        <v>DDD</v>
      </c>
      <c r="AN67" s="19" t="str">
        <v>P_5</v>
      </c>
      <c r="AO67" s="19">
        <v>41</v>
      </c>
    </row>
    <row r="68" spans="4:41" x14ac:dyDescent="0.2">
      <c r="D68" s="19" t="str">
        <v>DDD</v>
      </c>
      <c r="E68" s="19" t="str">
        <v>P_6</v>
      </c>
      <c r="F68" s="19">
        <v>42</v>
      </c>
      <c r="G68" s="19">
        <v>42</v>
      </c>
      <c r="I68" s="19" t="str">
        <v>DDD</v>
      </c>
      <c r="J68" s="19" t="str">
        <v>P_6</v>
      </c>
      <c r="K68" s="19">
        <v>42</v>
      </c>
      <c r="L68" s="19">
        <v>42</v>
      </c>
      <c r="N68" s="19" t="str">
        <v>DDD</v>
      </c>
      <c r="O68" s="19" t="str">
        <v>P_6</v>
      </c>
      <c r="P68" s="19">
        <v>42</v>
      </c>
      <c r="R68" s="19" t="str">
        <v>DDD</v>
      </c>
      <c r="S68" s="19" t="str">
        <v>P_6</v>
      </c>
      <c r="T68" s="19">
        <v>42</v>
      </c>
      <c r="V68" s="19" t="str">
        <v>DDD</v>
      </c>
      <c r="W68" s="19" t="str">
        <v>P_6</v>
      </c>
      <c r="X68" s="19">
        <v>42</v>
      </c>
      <c r="Z68" s="19" t="str">
        <v>DDD</v>
      </c>
      <c r="AA68" s="19" t="str">
        <v>P_6</v>
      </c>
      <c r="AB68" s="19">
        <v>42</v>
      </c>
      <c r="AD68" s="19" t="str">
        <v>DDD</v>
      </c>
      <c r="AE68" s="19" t="str">
        <v>P_6</v>
      </c>
      <c r="AF68" s="19">
        <v>42</v>
      </c>
      <c r="AH68" s="19" t="str">
        <v>DDD</v>
      </c>
      <c r="AI68" s="19" t="str">
        <v>P_6</v>
      </c>
      <c r="AJ68" s="19">
        <v>42</v>
      </c>
      <c r="AM68" s="19" t="str">
        <v>DDD</v>
      </c>
      <c r="AN68" s="19" t="str">
        <v>P_6</v>
      </c>
      <c r="AO68" s="19">
        <v>42</v>
      </c>
    </row>
    <row r="69" spans="4:41" x14ac:dyDescent="0.2">
      <c r="D69" s="19" t="str">
        <v>DDD</v>
      </c>
      <c r="E69" s="19" t="str">
        <v>P_7</v>
      </c>
      <c r="F69" s="19">
        <v>43</v>
      </c>
      <c r="G69" s="19">
        <v>43</v>
      </c>
      <c r="I69" s="19" t="str">
        <v>DDD</v>
      </c>
      <c r="J69" s="19" t="str">
        <v>P_7</v>
      </c>
      <c r="K69" s="19">
        <v>43</v>
      </c>
      <c r="L69" s="19">
        <v>43</v>
      </c>
      <c r="N69" s="19" t="str">
        <v>DDD</v>
      </c>
      <c r="O69" s="19" t="str">
        <v>P_7</v>
      </c>
      <c r="P69" s="19">
        <v>43</v>
      </c>
      <c r="R69" s="19" t="str">
        <v>DDD</v>
      </c>
      <c r="S69" s="19" t="str">
        <v>P_7</v>
      </c>
      <c r="T69" s="19">
        <v>43</v>
      </c>
      <c r="V69" s="19" t="str">
        <v>DDD</v>
      </c>
      <c r="W69" s="19" t="str">
        <v>P_7</v>
      </c>
      <c r="X69" s="19">
        <v>43</v>
      </c>
      <c r="Z69" s="19" t="str">
        <v>DDD</v>
      </c>
      <c r="AA69" s="19" t="str">
        <v>P_7</v>
      </c>
      <c r="AB69" s="19">
        <v>43</v>
      </c>
      <c r="AD69" s="19" t="str">
        <v>DDD</v>
      </c>
      <c r="AE69" s="19" t="str">
        <v>P_7</v>
      </c>
      <c r="AF69" s="19">
        <v>43</v>
      </c>
      <c r="AH69" s="19" t="str">
        <v>DDD</v>
      </c>
      <c r="AI69" s="19" t="str">
        <v>P_7</v>
      </c>
      <c r="AJ69" s="19">
        <v>43</v>
      </c>
      <c r="AM69" s="19" t="str">
        <v>DDD</v>
      </c>
      <c r="AN69" s="19" t="str">
        <v>P_7</v>
      </c>
      <c r="AO69" s="19">
        <v>43</v>
      </c>
    </row>
    <row r="70" spans="4:41" x14ac:dyDescent="0.2">
      <c r="D70" s="19" t="str">
        <v>DDD</v>
      </c>
      <c r="E70" s="19" t="str">
        <v>P_8</v>
      </c>
      <c r="F70" s="19">
        <v>44</v>
      </c>
      <c r="G70" s="19">
        <v>44</v>
      </c>
      <c r="I70" s="19" t="str">
        <v>DDD</v>
      </c>
      <c r="J70" s="19" t="str">
        <v>P_8</v>
      </c>
      <c r="K70" s="19">
        <v>44</v>
      </c>
      <c r="L70" s="19">
        <v>44</v>
      </c>
      <c r="N70" s="19" t="str">
        <v>DDD</v>
      </c>
      <c r="O70" s="19" t="str">
        <v>P_8</v>
      </c>
      <c r="P70" s="19">
        <v>44</v>
      </c>
      <c r="R70" s="19" t="str">
        <v>DDD</v>
      </c>
      <c r="S70" s="19" t="str">
        <v>P_8</v>
      </c>
      <c r="T70" s="19">
        <v>44</v>
      </c>
      <c r="V70" s="19" t="str">
        <v>DDD</v>
      </c>
      <c r="W70" s="19" t="str">
        <v>P_8</v>
      </c>
      <c r="X70" s="19">
        <v>44</v>
      </c>
      <c r="Z70" s="19" t="str">
        <v>DDD</v>
      </c>
      <c r="AA70" s="19" t="str">
        <v>P_8</v>
      </c>
      <c r="AB70" s="19">
        <v>44</v>
      </c>
      <c r="AD70" s="19" t="str">
        <v>DDD</v>
      </c>
      <c r="AE70" s="19" t="str">
        <v>P_8</v>
      </c>
      <c r="AF70" s="19">
        <v>44</v>
      </c>
      <c r="AH70" s="19" t="str">
        <v>DDD</v>
      </c>
      <c r="AI70" s="19" t="str">
        <v>P_8</v>
      </c>
      <c r="AJ70" s="19">
        <v>44</v>
      </c>
      <c r="AM70" s="19" t="str">
        <v>DDD</v>
      </c>
      <c r="AN70" s="19" t="str">
        <v>P_8</v>
      </c>
      <c r="AO70" s="19">
        <v>44</v>
      </c>
    </row>
    <row r="71" spans="4:41" x14ac:dyDescent="0.2">
      <c r="D71" s="19" t="str">
        <v>DDD</v>
      </c>
      <c r="E71" s="19" t="str">
        <v>P_9</v>
      </c>
      <c r="F71" s="19">
        <v>45</v>
      </c>
      <c r="G71" s="19">
        <v>45</v>
      </c>
      <c r="I71" s="19" t="str">
        <v>DDD</v>
      </c>
      <c r="J71" s="19" t="str">
        <v>P_9</v>
      </c>
      <c r="K71" s="19">
        <v>45</v>
      </c>
      <c r="L71" s="19">
        <v>45</v>
      </c>
      <c r="N71" s="19" t="str">
        <v>DDD</v>
      </c>
      <c r="O71" s="19" t="str">
        <v>P_9</v>
      </c>
      <c r="P71" s="19">
        <v>45</v>
      </c>
      <c r="R71" s="19" t="str">
        <v>DDD</v>
      </c>
      <c r="S71" s="19" t="str">
        <v>P_9</v>
      </c>
      <c r="T71" s="19">
        <v>45</v>
      </c>
      <c r="V71" s="19" t="str">
        <v>DDD</v>
      </c>
      <c r="W71" s="19" t="str">
        <v>P_9</v>
      </c>
      <c r="X71" s="19">
        <v>45</v>
      </c>
      <c r="Z71" s="19" t="str">
        <v>DDD</v>
      </c>
      <c r="AA71" s="19" t="str">
        <v>P_9</v>
      </c>
      <c r="AB71" s="19">
        <v>45</v>
      </c>
      <c r="AD71" s="19" t="str">
        <v>DDD</v>
      </c>
      <c r="AE71" s="19" t="str">
        <v>P_9</v>
      </c>
      <c r="AF71" s="19">
        <v>45</v>
      </c>
      <c r="AH71" s="19" t="str">
        <v>DDD</v>
      </c>
      <c r="AI71" s="19" t="str">
        <v>P_9</v>
      </c>
      <c r="AJ71" s="19">
        <v>45</v>
      </c>
      <c r="AM71" s="19" t="str">
        <v>DDD</v>
      </c>
      <c r="AN71" s="19" t="str">
        <v>P_9</v>
      </c>
      <c r="AO71" s="19">
        <v>45</v>
      </c>
    </row>
    <row r="72" spans="4:41" x14ac:dyDescent="0.2">
      <c r="D72" s="19" t="str">
        <v>DDD</v>
      </c>
      <c r="E72" s="19" t="str">
        <v>P_10</v>
      </c>
      <c r="F72" s="19">
        <v>46</v>
      </c>
      <c r="G72" s="19">
        <v>46</v>
      </c>
      <c r="I72" s="19" t="str">
        <v>DDD</v>
      </c>
      <c r="J72" s="19" t="str">
        <v>P_10</v>
      </c>
      <c r="K72" s="19">
        <v>46</v>
      </c>
      <c r="L72" s="19">
        <v>46</v>
      </c>
      <c r="N72" s="19" t="str">
        <v>DDD</v>
      </c>
      <c r="O72" s="19" t="str">
        <v>P_10</v>
      </c>
      <c r="P72" s="19">
        <v>46</v>
      </c>
      <c r="R72" s="19" t="str">
        <v>DDD</v>
      </c>
      <c r="S72" s="19" t="str">
        <v>P_10</v>
      </c>
      <c r="T72" s="19">
        <v>46</v>
      </c>
      <c r="V72" s="19" t="str">
        <v>DDD</v>
      </c>
      <c r="W72" s="19" t="str">
        <v>P_10</v>
      </c>
      <c r="X72" s="19">
        <v>46</v>
      </c>
      <c r="Z72" s="19" t="str">
        <v>DDD</v>
      </c>
      <c r="AA72" s="19" t="str">
        <v>P_10</v>
      </c>
      <c r="AB72" s="19">
        <v>46</v>
      </c>
      <c r="AD72" s="19" t="str">
        <v>DDD</v>
      </c>
      <c r="AE72" s="19" t="str">
        <v>P_10</v>
      </c>
      <c r="AF72" s="19">
        <v>46</v>
      </c>
      <c r="AH72" s="19" t="str">
        <v>DDD</v>
      </c>
      <c r="AI72" s="19" t="str">
        <v>P_10</v>
      </c>
      <c r="AJ72" s="19">
        <v>46</v>
      </c>
      <c r="AM72" s="19" t="str">
        <v>DDD</v>
      </c>
      <c r="AN72" s="19" t="str">
        <v>P_10</v>
      </c>
      <c r="AO72" s="19">
        <v>46</v>
      </c>
    </row>
    <row r="73" spans="4:41" x14ac:dyDescent="0.2">
      <c r="D73" s="19" t="str">
        <v>DDD</v>
      </c>
      <c r="E73" s="19" t="str">
        <v>P_11</v>
      </c>
      <c r="F73" s="19">
        <v>47</v>
      </c>
      <c r="G73" s="19">
        <v>47</v>
      </c>
      <c r="I73" s="19" t="str">
        <v>DDD</v>
      </c>
      <c r="J73" s="19" t="str">
        <v>P_11</v>
      </c>
      <c r="K73" s="19">
        <v>47</v>
      </c>
      <c r="L73" s="19">
        <v>47</v>
      </c>
      <c r="N73" s="19" t="str">
        <v>DDD</v>
      </c>
      <c r="O73" s="19" t="str">
        <v>P_11</v>
      </c>
      <c r="P73" s="19">
        <v>47</v>
      </c>
      <c r="R73" s="19" t="str">
        <v>DDD</v>
      </c>
      <c r="S73" s="19" t="str">
        <v>P_11</v>
      </c>
      <c r="T73" s="19">
        <v>47</v>
      </c>
      <c r="V73" s="19" t="str">
        <v>DDD</v>
      </c>
      <c r="W73" s="19" t="str">
        <v>P_11</v>
      </c>
      <c r="X73" s="19">
        <v>47</v>
      </c>
      <c r="Z73" s="19" t="str">
        <v>DDD</v>
      </c>
      <c r="AA73" s="19" t="str">
        <v>P_11</v>
      </c>
      <c r="AB73" s="19">
        <v>47</v>
      </c>
      <c r="AD73" s="19" t="str">
        <v>DDD</v>
      </c>
      <c r="AE73" s="19" t="str">
        <v>P_11</v>
      </c>
      <c r="AF73" s="19">
        <v>47</v>
      </c>
      <c r="AH73" s="19" t="str">
        <v>DDD</v>
      </c>
      <c r="AI73" s="19" t="str">
        <v>P_11</v>
      </c>
      <c r="AJ73" s="19">
        <v>47</v>
      </c>
      <c r="AM73" s="19" t="str">
        <v>DDD</v>
      </c>
      <c r="AN73" s="19" t="str">
        <v>P_11</v>
      </c>
      <c r="AO73" s="19">
        <v>47</v>
      </c>
    </row>
    <row r="74" spans="4:41" x14ac:dyDescent="0.2">
      <c r="D74" s="19" t="str">
        <v>DDD</v>
      </c>
      <c r="E74" s="19" t="str">
        <v>P_12</v>
      </c>
      <c r="F74" s="19">
        <v>48</v>
      </c>
      <c r="G74" s="19">
        <v>48</v>
      </c>
      <c r="I74" s="19" t="str">
        <v>DDD</v>
      </c>
      <c r="J74" s="19" t="str">
        <v>P_12</v>
      </c>
      <c r="K74" s="19">
        <v>48</v>
      </c>
      <c r="L74" s="19">
        <v>48</v>
      </c>
      <c r="N74" s="19" t="str">
        <v>DDD</v>
      </c>
      <c r="O74" s="19" t="str">
        <v>P_12</v>
      </c>
      <c r="P74" s="19">
        <v>48</v>
      </c>
      <c r="R74" s="19" t="str">
        <v>DDD</v>
      </c>
      <c r="S74" s="19" t="str">
        <v>P_12</v>
      </c>
      <c r="T74" s="19">
        <v>48</v>
      </c>
      <c r="V74" s="19" t="str">
        <v>DDD</v>
      </c>
      <c r="W74" s="19" t="str">
        <v>P_12</v>
      </c>
      <c r="X74" s="19">
        <v>48</v>
      </c>
      <c r="Z74" s="19" t="str">
        <v>DDD</v>
      </c>
      <c r="AA74" s="19" t="str">
        <v>P_12</v>
      </c>
      <c r="AB74" s="19">
        <v>48</v>
      </c>
      <c r="AD74" s="19" t="str">
        <v>DDD</v>
      </c>
      <c r="AE74" s="19" t="str">
        <v>P_12</v>
      </c>
      <c r="AF74" s="19">
        <v>48</v>
      </c>
      <c r="AH74" s="19" t="str">
        <v>DDD</v>
      </c>
      <c r="AI74" s="19" t="str">
        <v>P_12</v>
      </c>
      <c r="AJ74" s="19">
        <v>48</v>
      </c>
      <c r="AM74" s="19" t="str">
        <v>DDD</v>
      </c>
      <c r="AN74" s="19" t="str">
        <v>P_12</v>
      </c>
      <c r="AO74" s="19">
        <v>48</v>
      </c>
    </row>
    <row r="75" spans="4:41" x14ac:dyDescent="0.2">
      <c r="D75" s="19" t="str">
        <v>EEE</v>
      </c>
      <c r="E75" s="19" t="str">
        <v>P_1</v>
      </c>
      <c r="F75" s="19">
        <v>49</v>
      </c>
      <c r="G75" s="19">
        <v>49</v>
      </c>
      <c r="I75" s="19" t="str">
        <v>EEE</v>
      </c>
      <c r="J75" s="19" t="str">
        <v>P_1</v>
      </c>
      <c r="K75" s="19">
        <v>49</v>
      </c>
      <c r="L75" s="19">
        <v>49</v>
      </c>
      <c r="N75" s="19" t="str">
        <v>EEE</v>
      </c>
      <c r="O75" s="19" t="str">
        <v>P_1</v>
      </c>
      <c r="P75" s="19">
        <v>49</v>
      </c>
      <c r="R75" s="19" t="str">
        <v>EEE</v>
      </c>
      <c r="S75" s="19" t="str">
        <v>P_1</v>
      </c>
      <c r="T75" s="19">
        <v>49</v>
      </c>
      <c r="V75" s="19" t="str">
        <v>EEE</v>
      </c>
      <c r="W75" s="19" t="str">
        <v>P_1</v>
      </c>
      <c r="X75" s="19">
        <v>49</v>
      </c>
      <c r="Z75" s="19" t="str">
        <v>EEE</v>
      </c>
      <c r="AA75" s="19" t="str">
        <v>P_1</v>
      </c>
      <c r="AB75" s="19">
        <v>49</v>
      </c>
      <c r="AD75" s="19" t="str">
        <v>EEE</v>
      </c>
      <c r="AE75" s="19" t="str">
        <v>P_1</v>
      </c>
      <c r="AF75" s="19">
        <v>49</v>
      </c>
      <c r="AH75" s="19" t="str">
        <v>EEE</v>
      </c>
      <c r="AI75" s="19" t="str">
        <v>P_1</v>
      </c>
      <c r="AJ75" s="19">
        <v>49</v>
      </c>
      <c r="AM75" s="19" t="str">
        <v>EEE</v>
      </c>
      <c r="AN75" s="19" t="str">
        <v>P_1</v>
      </c>
      <c r="AO75" s="19">
        <v>49</v>
      </c>
    </row>
    <row r="76" spans="4:41" x14ac:dyDescent="0.2">
      <c r="D76" s="19" t="str">
        <v>EEE</v>
      </c>
      <c r="E76" s="19" t="str">
        <v>P_2</v>
      </c>
      <c r="F76" s="19">
        <v>50</v>
      </c>
      <c r="G76" s="19">
        <v>50</v>
      </c>
      <c r="I76" s="19" t="str">
        <v>EEE</v>
      </c>
      <c r="J76" s="19" t="str">
        <v>P_2</v>
      </c>
      <c r="K76" s="19">
        <v>50</v>
      </c>
      <c r="L76" s="19">
        <v>50</v>
      </c>
      <c r="N76" s="19" t="str">
        <v>EEE</v>
      </c>
      <c r="O76" s="19" t="str">
        <v>P_2</v>
      </c>
      <c r="P76" s="19">
        <v>50</v>
      </c>
      <c r="R76" s="19" t="str">
        <v>EEE</v>
      </c>
      <c r="S76" s="19" t="str">
        <v>P_2</v>
      </c>
      <c r="T76" s="19">
        <v>50</v>
      </c>
      <c r="V76" s="19" t="str">
        <v>EEE</v>
      </c>
      <c r="W76" s="19" t="str">
        <v>P_2</v>
      </c>
      <c r="X76" s="19">
        <v>50</v>
      </c>
      <c r="Z76" s="19" t="str">
        <v>EEE</v>
      </c>
      <c r="AA76" s="19" t="str">
        <v>P_2</v>
      </c>
      <c r="AB76" s="19">
        <v>50</v>
      </c>
      <c r="AD76" s="19" t="str">
        <v>EEE</v>
      </c>
      <c r="AE76" s="19" t="str">
        <v>P_2</v>
      </c>
      <c r="AF76" s="19">
        <v>50</v>
      </c>
      <c r="AH76" s="19" t="str">
        <v>EEE</v>
      </c>
      <c r="AI76" s="19" t="str">
        <v>P_2</v>
      </c>
      <c r="AJ76" s="19">
        <v>50</v>
      </c>
      <c r="AM76" s="19" t="str">
        <v>EEE</v>
      </c>
      <c r="AN76" s="19" t="str">
        <v>P_2</v>
      </c>
      <c r="AO76" s="19">
        <v>50</v>
      </c>
    </row>
    <row r="77" spans="4:41" x14ac:dyDescent="0.2">
      <c r="D77" s="19" t="str">
        <v>EEE</v>
      </c>
      <c r="E77" s="19" t="str">
        <v>P_3</v>
      </c>
      <c r="F77" s="19">
        <v>51</v>
      </c>
      <c r="G77" s="19">
        <v>51</v>
      </c>
      <c r="I77" s="19" t="str">
        <v>EEE</v>
      </c>
      <c r="J77" s="19" t="str">
        <v>P_3</v>
      </c>
      <c r="K77" s="19">
        <v>51</v>
      </c>
      <c r="L77" s="19">
        <v>51</v>
      </c>
      <c r="N77" s="19" t="str">
        <v>EEE</v>
      </c>
      <c r="O77" s="19" t="str">
        <v>P_3</v>
      </c>
      <c r="P77" s="19">
        <v>51</v>
      </c>
      <c r="R77" s="19" t="str">
        <v>EEE</v>
      </c>
      <c r="S77" s="19" t="str">
        <v>P_3</v>
      </c>
      <c r="T77" s="19">
        <v>51</v>
      </c>
      <c r="V77" s="19" t="str">
        <v>EEE</v>
      </c>
      <c r="W77" s="19" t="str">
        <v>P_3</v>
      </c>
      <c r="X77" s="19">
        <v>51</v>
      </c>
      <c r="Z77" s="19" t="str">
        <v>EEE</v>
      </c>
      <c r="AA77" s="19" t="str">
        <v>P_3</v>
      </c>
      <c r="AB77" s="19">
        <v>51</v>
      </c>
      <c r="AD77" s="19" t="str">
        <v>EEE</v>
      </c>
      <c r="AE77" s="19" t="str">
        <v>P_3</v>
      </c>
      <c r="AF77" s="19">
        <v>51</v>
      </c>
      <c r="AH77" s="19" t="str">
        <v>EEE</v>
      </c>
      <c r="AI77" s="19" t="str">
        <v>P_3</v>
      </c>
      <c r="AJ77" s="19">
        <v>51</v>
      </c>
      <c r="AM77" s="19" t="str">
        <v>EEE</v>
      </c>
      <c r="AN77" s="19" t="str">
        <v>P_3</v>
      </c>
      <c r="AO77" s="19">
        <v>51</v>
      </c>
    </row>
    <row r="78" spans="4:41" x14ac:dyDescent="0.2">
      <c r="D78" s="19" t="str">
        <v>EEE</v>
      </c>
      <c r="E78" s="19" t="str">
        <v>P_4</v>
      </c>
      <c r="F78" s="19">
        <v>52</v>
      </c>
      <c r="G78" s="19">
        <v>52</v>
      </c>
      <c r="I78" s="19" t="str">
        <v>EEE</v>
      </c>
      <c r="J78" s="19" t="str">
        <v>P_4</v>
      </c>
      <c r="K78" s="19">
        <v>52</v>
      </c>
      <c r="L78" s="19">
        <v>52</v>
      </c>
      <c r="N78" s="19" t="str">
        <v>EEE</v>
      </c>
      <c r="O78" s="19" t="str">
        <v>P_4</v>
      </c>
      <c r="P78" s="19">
        <v>52</v>
      </c>
      <c r="R78" s="19" t="str">
        <v>EEE</v>
      </c>
      <c r="S78" s="19" t="str">
        <v>P_4</v>
      </c>
      <c r="T78" s="19">
        <v>52</v>
      </c>
      <c r="V78" s="19" t="str">
        <v>EEE</v>
      </c>
      <c r="W78" s="19" t="str">
        <v>P_4</v>
      </c>
      <c r="X78" s="19">
        <v>52</v>
      </c>
      <c r="Z78" s="19" t="str">
        <v>EEE</v>
      </c>
      <c r="AA78" s="19" t="str">
        <v>P_4</v>
      </c>
      <c r="AB78" s="19">
        <v>52</v>
      </c>
      <c r="AD78" s="19" t="str">
        <v>EEE</v>
      </c>
      <c r="AE78" s="19" t="str">
        <v>P_4</v>
      </c>
      <c r="AF78" s="19">
        <v>52</v>
      </c>
      <c r="AH78" s="19" t="str">
        <v>EEE</v>
      </c>
      <c r="AI78" s="19" t="str">
        <v>P_4</v>
      </c>
      <c r="AJ78" s="19">
        <v>52</v>
      </c>
      <c r="AM78" s="19" t="str">
        <v>EEE</v>
      </c>
      <c r="AN78" s="19" t="str">
        <v>P_4</v>
      </c>
      <c r="AO78" s="19">
        <v>52</v>
      </c>
    </row>
    <row r="79" spans="4:41" x14ac:dyDescent="0.2">
      <c r="D79" s="19" t="str">
        <v>EEE</v>
      </c>
      <c r="E79" s="19" t="str">
        <v>P_5</v>
      </c>
      <c r="F79" s="19">
        <v>53</v>
      </c>
      <c r="G79" s="19">
        <v>53</v>
      </c>
      <c r="I79" s="19" t="str">
        <v>EEE</v>
      </c>
      <c r="J79" s="19" t="str">
        <v>P_5</v>
      </c>
      <c r="K79" s="19">
        <v>53</v>
      </c>
      <c r="L79" s="19">
        <v>53</v>
      </c>
      <c r="N79" s="19" t="str">
        <v>EEE</v>
      </c>
      <c r="O79" s="19" t="str">
        <v>P_5</v>
      </c>
      <c r="P79" s="19">
        <v>53</v>
      </c>
      <c r="R79" s="19" t="str">
        <v>EEE</v>
      </c>
      <c r="S79" s="19" t="str">
        <v>P_5</v>
      </c>
      <c r="T79" s="19">
        <v>53</v>
      </c>
      <c r="V79" s="19" t="str">
        <v>EEE</v>
      </c>
      <c r="W79" s="19" t="str">
        <v>P_5</v>
      </c>
      <c r="X79" s="19">
        <v>53</v>
      </c>
      <c r="Z79" s="19" t="str">
        <v>EEE</v>
      </c>
      <c r="AA79" s="19" t="str">
        <v>P_5</v>
      </c>
      <c r="AB79" s="19">
        <v>53</v>
      </c>
      <c r="AD79" s="19" t="str">
        <v>EEE</v>
      </c>
      <c r="AE79" s="19" t="str">
        <v>P_5</v>
      </c>
      <c r="AF79" s="19">
        <v>53</v>
      </c>
      <c r="AH79" s="19" t="str">
        <v>EEE</v>
      </c>
      <c r="AI79" s="19" t="str">
        <v>P_5</v>
      </c>
      <c r="AJ79" s="19">
        <v>53</v>
      </c>
      <c r="AM79" s="19" t="str">
        <v>EEE</v>
      </c>
      <c r="AN79" s="19" t="str">
        <v>P_5</v>
      </c>
      <c r="AO79" s="19">
        <v>53</v>
      </c>
    </row>
    <row r="80" spans="4:41" x14ac:dyDescent="0.2">
      <c r="D80" s="19" t="str">
        <v>EEE</v>
      </c>
      <c r="E80" s="19" t="str">
        <v>P_6</v>
      </c>
      <c r="F80" s="19">
        <v>54</v>
      </c>
      <c r="G80" s="19">
        <v>54</v>
      </c>
      <c r="I80" s="19" t="str">
        <v>EEE</v>
      </c>
      <c r="J80" s="19" t="str">
        <v>P_6</v>
      </c>
      <c r="K80" s="19">
        <v>54</v>
      </c>
      <c r="L80" s="19">
        <v>54</v>
      </c>
      <c r="N80" s="19" t="str">
        <v>EEE</v>
      </c>
      <c r="O80" s="19" t="str">
        <v>P_6</v>
      </c>
      <c r="P80" s="19">
        <v>54</v>
      </c>
      <c r="R80" s="19" t="str">
        <v>EEE</v>
      </c>
      <c r="S80" s="19" t="str">
        <v>P_6</v>
      </c>
      <c r="T80" s="19">
        <v>54</v>
      </c>
      <c r="V80" s="19" t="str">
        <v>EEE</v>
      </c>
      <c r="W80" s="19" t="str">
        <v>P_6</v>
      </c>
      <c r="X80" s="19">
        <v>54</v>
      </c>
      <c r="Z80" s="19" t="str">
        <v>EEE</v>
      </c>
      <c r="AA80" s="19" t="str">
        <v>P_6</v>
      </c>
      <c r="AB80" s="19">
        <v>54</v>
      </c>
      <c r="AD80" s="19" t="str">
        <v>EEE</v>
      </c>
      <c r="AE80" s="19" t="str">
        <v>P_6</v>
      </c>
      <c r="AF80" s="19">
        <v>54</v>
      </c>
      <c r="AH80" s="19" t="str">
        <v>EEE</v>
      </c>
      <c r="AI80" s="19" t="str">
        <v>P_6</v>
      </c>
      <c r="AJ80" s="19">
        <v>54</v>
      </c>
      <c r="AM80" s="19" t="str">
        <v>EEE</v>
      </c>
      <c r="AN80" s="19" t="str">
        <v>P_6</v>
      </c>
      <c r="AO80" s="19">
        <v>54</v>
      </c>
    </row>
    <row r="81" spans="4:41" x14ac:dyDescent="0.2">
      <c r="D81" s="19" t="str">
        <v>EEE</v>
      </c>
      <c r="E81" s="19" t="str">
        <v>P_7</v>
      </c>
      <c r="F81" s="19">
        <v>55</v>
      </c>
      <c r="G81" s="19">
        <v>55</v>
      </c>
      <c r="I81" s="19" t="str">
        <v>EEE</v>
      </c>
      <c r="J81" s="19" t="str">
        <v>P_7</v>
      </c>
      <c r="K81" s="19">
        <v>55</v>
      </c>
      <c r="L81" s="19">
        <v>55</v>
      </c>
      <c r="N81" s="19" t="str">
        <v>EEE</v>
      </c>
      <c r="O81" s="19" t="str">
        <v>P_7</v>
      </c>
      <c r="P81" s="19">
        <v>55</v>
      </c>
      <c r="R81" s="19" t="str">
        <v>EEE</v>
      </c>
      <c r="S81" s="19" t="str">
        <v>P_7</v>
      </c>
      <c r="T81" s="19">
        <v>55</v>
      </c>
      <c r="V81" s="19" t="str">
        <v>EEE</v>
      </c>
      <c r="W81" s="19" t="str">
        <v>P_7</v>
      </c>
      <c r="X81" s="19">
        <v>55</v>
      </c>
      <c r="Z81" s="19" t="str">
        <v>EEE</v>
      </c>
      <c r="AA81" s="19" t="str">
        <v>P_7</v>
      </c>
      <c r="AB81" s="19">
        <v>55</v>
      </c>
      <c r="AD81" s="19" t="str">
        <v>EEE</v>
      </c>
      <c r="AE81" s="19" t="str">
        <v>P_7</v>
      </c>
      <c r="AF81" s="19">
        <v>55</v>
      </c>
      <c r="AH81" s="19" t="str">
        <v>EEE</v>
      </c>
      <c r="AI81" s="19" t="str">
        <v>P_7</v>
      </c>
      <c r="AJ81" s="19">
        <v>55</v>
      </c>
      <c r="AM81" s="19" t="str">
        <v>EEE</v>
      </c>
      <c r="AN81" s="19" t="str">
        <v>P_7</v>
      </c>
      <c r="AO81" s="19">
        <v>55</v>
      </c>
    </row>
    <row r="82" spans="4:41" x14ac:dyDescent="0.2">
      <c r="D82" s="19" t="str">
        <v>EEE</v>
      </c>
      <c r="E82" s="19" t="str">
        <v>P_8</v>
      </c>
      <c r="F82" s="19">
        <v>56</v>
      </c>
      <c r="G82" s="19">
        <v>56</v>
      </c>
      <c r="I82" s="19" t="str">
        <v>EEE</v>
      </c>
      <c r="J82" s="19" t="str">
        <v>P_8</v>
      </c>
      <c r="K82" s="19">
        <v>56</v>
      </c>
      <c r="L82" s="19">
        <v>56</v>
      </c>
      <c r="N82" s="19" t="str">
        <v>EEE</v>
      </c>
      <c r="O82" s="19" t="str">
        <v>P_8</v>
      </c>
      <c r="P82" s="19">
        <v>56</v>
      </c>
      <c r="R82" s="19" t="str">
        <v>EEE</v>
      </c>
      <c r="S82" s="19" t="str">
        <v>P_8</v>
      </c>
      <c r="T82" s="19">
        <v>56</v>
      </c>
      <c r="V82" s="19" t="str">
        <v>EEE</v>
      </c>
      <c r="W82" s="19" t="str">
        <v>P_8</v>
      </c>
      <c r="X82" s="19">
        <v>56</v>
      </c>
      <c r="Z82" s="19" t="str">
        <v>EEE</v>
      </c>
      <c r="AA82" s="19" t="str">
        <v>P_8</v>
      </c>
      <c r="AB82" s="19">
        <v>56</v>
      </c>
      <c r="AD82" s="19" t="str">
        <v>EEE</v>
      </c>
      <c r="AE82" s="19" t="str">
        <v>P_8</v>
      </c>
      <c r="AF82" s="19">
        <v>56</v>
      </c>
      <c r="AH82" s="19" t="str">
        <v>EEE</v>
      </c>
      <c r="AI82" s="19" t="str">
        <v>P_8</v>
      </c>
      <c r="AJ82" s="19">
        <v>56</v>
      </c>
      <c r="AM82" s="19" t="str">
        <v>EEE</v>
      </c>
      <c r="AN82" s="19" t="str">
        <v>P_8</v>
      </c>
      <c r="AO82" s="19">
        <v>56</v>
      </c>
    </row>
    <row r="83" spans="4:41" x14ac:dyDescent="0.2">
      <c r="D83" s="19" t="str">
        <v>EEE</v>
      </c>
      <c r="E83" s="19" t="str">
        <v>P_9</v>
      </c>
      <c r="F83" s="19">
        <v>57</v>
      </c>
      <c r="G83" s="19">
        <v>57</v>
      </c>
      <c r="I83" s="19" t="str">
        <v>EEE</v>
      </c>
      <c r="J83" s="19" t="str">
        <v>P_9</v>
      </c>
      <c r="K83" s="19">
        <v>57</v>
      </c>
      <c r="L83" s="19">
        <v>57</v>
      </c>
      <c r="N83" s="19" t="str">
        <v>EEE</v>
      </c>
      <c r="O83" s="19" t="str">
        <v>P_9</v>
      </c>
      <c r="P83" s="19">
        <v>57</v>
      </c>
      <c r="R83" s="19" t="str">
        <v>EEE</v>
      </c>
      <c r="S83" s="19" t="str">
        <v>P_9</v>
      </c>
      <c r="T83" s="19">
        <v>57</v>
      </c>
      <c r="V83" s="19" t="str">
        <v>EEE</v>
      </c>
      <c r="W83" s="19" t="str">
        <v>P_9</v>
      </c>
      <c r="X83" s="19">
        <v>57</v>
      </c>
      <c r="Z83" s="19" t="str">
        <v>EEE</v>
      </c>
      <c r="AA83" s="19" t="str">
        <v>P_9</v>
      </c>
      <c r="AB83" s="19">
        <v>57</v>
      </c>
      <c r="AD83" s="19" t="str">
        <v>EEE</v>
      </c>
      <c r="AE83" s="19" t="str">
        <v>P_9</v>
      </c>
      <c r="AF83" s="19">
        <v>57</v>
      </c>
      <c r="AH83" s="19" t="str">
        <v>EEE</v>
      </c>
      <c r="AI83" s="19" t="str">
        <v>P_9</v>
      </c>
      <c r="AJ83" s="19">
        <v>57</v>
      </c>
      <c r="AM83" s="19" t="str">
        <v>EEE</v>
      </c>
      <c r="AN83" s="19" t="str">
        <v>P_9</v>
      </c>
      <c r="AO83" s="19">
        <v>57</v>
      </c>
    </row>
    <row r="84" spans="4:41" x14ac:dyDescent="0.2">
      <c r="D84" s="19" t="str">
        <v>EEE</v>
      </c>
      <c r="E84" s="19" t="str">
        <v>P_10</v>
      </c>
      <c r="F84" s="19">
        <v>58</v>
      </c>
      <c r="G84" s="19">
        <v>58</v>
      </c>
      <c r="I84" s="19" t="str">
        <v>EEE</v>
      </c>
      <c r="J84" s="19" t="str">
        <v>P_10</v>
      </c>
      <c r="K84" s="19">
        <v>58</v>
      </c>
      <c r="L84" s="19">
        <v>58</v>
      </c>
      <c r="N84" s="19" t="str">
        <v>EEE</v>
      </c>
      <c r="O84" s="19" t="str">
        <v>P_10</v>
      </c>
      <c r="P84" s="19">
        <v>58</v>
      </c>
      <c r="R84" s="19" t="str">
        <v>EEE</v>
      </c>
      <c r="S84" s="19" t="str">
        <v>P_10</v>
      </c>
      <c r="T84" s="19">
        <v>58</v>
      </c>
      <c r="V84" s="19" t="str">
        <v>EEE</v>
      </c>
      <c r="W84" s="19" t="str">
        <v>P_10</v>
      </c>
      <c r="X84" s="19">
        <v>58</v>
      </c>
      <c r="Z84" s="19" t="str">
        <v>EEE</v>
      </c>
      <c r="AA84" s="19" t="str">
        <v>P_10</v>
      </c>
      <c r="AB84" s="19">
        <v>58</v>
      </c>
      <c r="AD84" s="19" t="str">
        <v>EEE</v>
      </c>
      <c r="AE84" s="19" t="str">
        <v>P_10</v>
      </c>
      <c r="AF84" s="19">
        <v>58</v>
      </c>
      <c r="AH84" s="19" t="str">
        <v>EEE</v>
      </c>
      <c r="AI84" s="19" t="str">
        <v>P_10</v>
      </c>
      <c r="AJ84" s="19">
        <v>58</v>
      </c>
      <c r="AM84" s="19" t="str">
        <v>EEE</v>
      </c>
      <c r="AN84" s="19" t="str">
        <v>P_10</v>
      </c>
      <c r="AO84" s="19">
        <v>58</v>
      </c>
    </row>
    <row r="85" spans="4:41" x14ac:dyDescent="0.2">
      <c r="D85" s="19" t="str">
        <v>EEE</v>
      </c>
      <c r="E85" s="19" t="str">
        <v>P_11</v>
      </c>
      <c r="F85" s="19">
        <v>59</v>
      </c>
      <c r="G85" s="19">
        <v>59</v>
      </c>
      <c r="I85" s="19" t="str">
        <v>EEE</v>
      </c>
      <c r="J85" s="19" t="str">
        <v>P_11</v>
      </c>
      <c r="K85" s="19">
        <v>59</v>
      </c>
      <c r="L85" s="19">
        <v>59</v>
      </c>
      <c r="N85" s="19" t="str">
        <v>EEE</v>
      </c>
      <c r="O85" s="19" t="str">
        <v>P_11</v>
      </c>
      <c r="P85" s="19">
        <v>59</v>
      </c>
      <c r="R85" s="19" t="str">
        <v>EEE</v>
      </c>
      <c r="S85" s="19" t="str">
        <v>P_11</v>
      </c>
      <c r="T85" s="19">
        <v>59</v>
      </c>
      <c r="V85" s="19" t="str">
        <v>EEE</v>
      </c>
      <c r="W85" s="19" t="str">
        <v>P_11</v>
      </c>
      <c r="X85" s="19">
        <v>59</v>
      </c>
      <c r="Z85" s="19" t="str">
        <v>EEE</v>
      </c>
      <c r="AA85" s="19" t="str">
        <v>P_11</v>
      </c>
      <c r="AB85" s="19">
        <v>59</v>
      </c>
      <c r="AD85" s="19" t="str">
        <v>EEE</v>
      </c>
      <c r="AE85" s="19" t="str">
        <v>P_11</v>
      </c>
      <c r="AF85" s="19">
        <v>59</v>
      </c>
      <c r="AH85" s="19" t="str">
        <v>EEE</v>
      </c>
      <c r="AI85" s="19" t="str">
        <v>P_11</v>
      </c>
      <c r="AJ85" s="19">
        <v>59</v>
      </c>
      <c r="AM85" s="19" t="str">
        <v>EEE</v>
      </c>
      <c r="AN85" s="19" t="str">
        <v>P_11</v>
      </c>
      <c r="AO85" s="19">
        <v>59</v>
      </c>
    </row>
    <row r="86" spans="4:41" x14ac:dyDescent="0.2">
      <c r="D86" s="19" t="str">
        <v>EEE</v>
      </c>
      <c r="E86" s="19" t="str">
        <v>P_12</v>
      </c>
      <c r="F86" s="19">
        <v>60</v>
      </c>
      <c r="G86" s="19">
        <v>60</v>
      </c>
      <c r="I86" s="19" t="str">
        <v>EEE</v>
      </c>
      <c r="J86" s="19" t="str">
        <v>P_12</v>
      </c>
      <c r="K86" s="19">
        <v>60</v>
      </c>
      <c r="L86" s="19">
        <v>60</v>
      </c>
      <c r="N86" s="19" t="str">
        <v>EEE</v>
      </c>
      <c r="O86" s="19" t="str">
        <v>P_12</v>
      </c>
      <c r="P86" s="19">
        <v>60</v>
      </c>
      <c r="R86" s="19" t="str">
        <v>EEE</v>
      </c>
      <c r="S86" s="19" t="str">
        <v>P_12</v>
      </c>
      <c r="T86" s="19">
        <v>60</v>
      </c>
      <c r="V86" s="19" t="str">
        <v>EEE</v>
      </c>
      <c r="W86" s="19" t="str">
        <v>P_12</v>
      </c>
      <c r="X86" s="19">
        <v>60</v>
      </c>
      <c r="Z86" s="19" t="str">
        <v>EEE</v>
      </c>
      <c r="AA86" s="19" t="str">
        <v>P_12</v>
      </c>
      <c r="AB86" s="19">
        <v>60</v>
      </c>
      <c r="AD86" s="19" t="str">
        <v>EEE</v>
      </c>
      <c r="AE86" s="19" t="str">
        <v>P_12</v>
      </c>
      <c r="AF86" s="19">
        <v>60</v>
      </c>
      <c r="AH86" s="19" t="str">
        <v>EEE</v>
      </c>
      <c r="AI86" s="19" t="str">
        <v>P_12</v>
      </c>
      <c r="AJ86" s="19">
        <v>60</v>
      </c>
      <c r="AM86" s="19" t="str">
        <v>EEE</v>
      </c>
      <c r="AN86" s="19" t="str">
        <v>P_12</v>
      </c>
      <c r="AO86" s="19">
        <v>60</v>
      </c>
    </row>
    <row r="87" spans="4:41" x14ac:dyDescent="0.2">
      <c r="D87" s="19" t="str">
        <v>FFF</v>
      </c>
      <c r="E87" s="19" t="str">
        <v>P_1</v>
      </c>
      <c r="F87" s="19">
        <v>61</v>
      </c>
      <c r="G87" s="19">
        <v>61</v>
      </c>
      <c r="I87" s="19" t="str">
        <v>FFF</v>
      </c>
      <c r="J87" s="19" t="str">
        <v>P_1</v>
      </c>
      <c r="K87" s="19">
        <v>61</v>
      </c>
      <c r="L87" s="19">
        <v>61</v>
      </c>
      <c r="N87" s="19" t="str">
        <v>FFF</v>
      </c>
      <c r="O87" s="19" t="str">
        <v>P_1</v>
      </c>
      <c r="P87" s="19">
        <v>61</v>
      </c>
      <c r="R87" s="19" t="str">
        <v>FFF</v>
      </c>
      <c r="S87" s="19" t="str">
        <v>P_1</v>
      </c>
      <c r="T87" s="19">
        <v>61</v>
      </c>
      <c r="V87" s="19" t="str">
        <v>FFF</v>
      </c>
      <c r="W87" s="19" t="str">
        <v>P_1</v>
      </c>
      <c r="X87" s="19">
        <v>61</v>
      </c>
      <c r="Z87" s="19" t="str">
        <v>FFF</v>
      </c>
      <c r="AA87" s="19" t="str">
        <v>P_1</v>
      </c>
      <c r="AB87" s="19">
        <v>61</v>
      </c>
      <c r="AD87" s="19" t="str">
        <v>FFF</v>
      </c>
      <c r="AE87" s="19" t="str">
        <v>P_1</v>
      </c>
      <c r="AF87" s="19">
        <v>61</v>
      </c>
      <c r="AH87" s="19" t="str">
        <v>FFF</v>
      </c>
      <c r="AI87" s="19" t="str">
        <v>P_1</v>
      </c>
      <c r="AJ87" s="19">
        <v>61</v>
      </c>
      <c r="AM87" s="19" t="str">
        <v>FFF</v>
      </c>
      <c r="AN87" s="19" t="str">
        <v>P_1</v>
      </c>
      <c r="AO87" s="19">
        <v>61</v>
      </c>
    </row>
    <row r="88" spans="4:41" x14ac:dyDescent="0.2">
      <c r="D88" s="19" t="str">
        <v>FFF</v>
      </c>
      <c r="E88" s="19" t="str">
        <v>P_2</v>
      </c>
      <c r="F88" s="19">
        <v>62</v>
      </c>
      <c r="G88" s="19">
        <v>62</v>
      </c>
      <c r="I88" s="19" t="str">
        <v>FFF</v>
      </c>
      <c r="J88" s="19" t="str">
        <v>P_2</v>
      </c>
      <c r="K88" s="19">
        <v>62</v>
      </c>
      <c r="L88" s="19">
        <v>62</v>
      </c>
      <c r="N88" s="19" t="str">
        <v>FFF</v>
      </c>
      <c r="O88" s="19" t="str">
        <v>P_2</v>
      </c>
      <c r="P88" s="19">
        <v>62</v>
      </c>
      <c r="R88" s="19" t="str">
        <v>FFF</v>
      </c>
      <c r="S88" s="19" t="str">
        <v>P_2</v>
      </c>
      <c r="T88" s="19">
        <v>62</v>
      </c>
      <c r="V88" s="19" t="str">
        <v>FFF</v>
      </c>
      <c r="W88" s="19" t="str">
        <v>P_2</v>
      </c>
      <c r="X88" s="19">
        <v>62</v>
      </c>
      <c r="Z88" s="19" t="str">
        <v>FFF</v>
      </c>
      <c r="AA88" s="19" t="str">
        <v>P_2</v>
      </c>
      <c r="AB88" s="19">
        <v>62</v>
      </c>
      <c r="AD88" s="19" t="str">
        <v>FFF</v>
      </c>
      <c r="AE88" s="19" t="str">
        <v>P_2</v>
      </c>
      <c r="AF88" s="19">
        <v>62</v>
      </c>
      <c r="AH88" s="19" t="str">
        <v>FFF</v>
      </c>
      <c r="AI88" s="19" t="str">
        <v>P_2</v>
      </c>
      <c r="AJ88" s="19">
        <v>62</v>
      </c>
      <c r="AM88" s="19" t="str">
        <v>FFF</v>
      </c>
      <c r="AN88" s="19" t="str">
        <v>P_2</v>
      </c>
      <c r="AO88" s="19">
        <v>62</v>
      </c>
    </row>
    <row r="89" spans="4:41" x14ac:dyDescent="0.2">
      <c r="D89" s="19" t="str">
        <v>FFF</v>
      </c>
      <c r="E89" s="19" t="str">
        <v>P_3</v>
      </c>
      <c r="F89" s="19">
        <v>63</v>
      </c>
      <c r="G89" s="19">
        <v>63</v>
      </c>
      <c r="I89" s="19" t="str">
        <v>FFF</v>
      </c>
      <c r="J89" s="19" t="str">
        <v>P_3</v>
      </c>
      <c r="K89" s="19">
        <v>63</v>
      </c>
      <c r="L89" s="19">
        <v>63</v>
      </c>
      <c r="N89" s="19" t="str">
        <v>FFF</v>
      </c>
      <c r="O89" s="19" t="str">
        <v>P_3</v>
      </c>
      <c r="P89" s="19">
        <v>63</v>
      </c>
      <c r="R89" s="19" t="str">
        <v>FFF</v>
      </c>
      <c r="S89" s="19" t="str">
        <v>P_3</v>
      </c>
      <c r="T89" s="19">
        <v>63</v>
      </c>
      <c r="V89" s="19" t="str">
        <v>FFF</v>
      </c>
      <c r="W89" s="19" t="str">
        <v>P_3</v>
      </c>
      <c r="X89" s="19">
        <v>63</v>
      </c>
      <c r="Z89" s="19" t="str">
        <v>FFF</v>
      </c>
      <c r="AA89" s="19" t="str">
        <v>P_3</v>
      </c>
      <c r="AB89" s="19">
        <v>63</v>
      </c>
      <c r="AD89" s="19" t="str">
        <v>FFF</v>
      </c>
      <c r="AE89" s="19" t="str">
        <v>P_3</v>
      </c>
      <c r="AF89" s="19">
        <v>63</v>
      </c>
      <c r="AH89" s="19" t="str">
        <v>FFF</v>
      </c>
      <c r="AI89" s="19" t="str">
        <v>P_3</v>
      </c>
      <c r="AJ89" s="19">
        <v>63</v>
      </c>
      <c r="AM89" s="19" t="str">
        <v>FFF</v>
      </c>
      <c r="AN89" s="19" t="str">
        <v>P_3</v>
      </c>
      <c r="AO89" s="19">
        <v>63</v>
      </c>
    </row>
    <row r="90" spans="4:41" x14ac:dyDescent="0.2">
      <c r="D90" s="19" t="str">
        <v>FFF</v>
      </c>
      <c r="E90" s="19" t="str">
        <v>P_4</v>
      </c>
      <c r="F90" s="19">
        <v>64</v>
      </c>
      <c r="G90" s="19">
        <v>64</v>
      </c>
      <c r="I90" s="19" t="str">
        <v>FFF</v>
      </c>
      <c r="J90" s="19" t="str">
        <v>P_4</v>
      </c>
      <c r="K90" s="19">
        <v>64</v>
      </c>
      <c r="L90" s="19">
        <v>64</v>
      </c>
      <c r="N90" s="19" t="str">
        <v>FFF</v>
      </c>
      <c r="O90" s="19" t="str">
        <v>P_4</v>
      </c>
      <c r="P90" s="19">
        <v>64</v>
      </c>
      <c r="R90" s="19" t="str">
        <v>FFF</v>
      </c>
      <c r="S90" s="19" t="str">
        <v>P_4</v>
      </c>
      <c r="T90" s="19">
        <v>64</v>
      </c>
      <c r="V90" s="19" t="str">
        <v>FFF</v>
      </c>
      <c r="W90" s="19" t="str">
        <v>P_4</v>
      </c>
      <c r="X90" s="19">
        <v>64</v>
      </c>
      <c r="Z90" s="19" t="str">
        <v>FFF</v>
      </c>
      <c r="AA90" s="19" t="str">
        <v>P_4</v>
      </c>
      <c r="AB90" s="19">
        <v>64</v>
      </c>
      <c r="AD90" s="19" t="str">
        <v>FFF</v>
      </c>
      <c r="AE90" s="19" t="str">
        <v>P_4</v>
      </c>
      <c r="AF90" s="19">
        <v>64</v>
      </c>
      <c r="AH90" s="19" t="str">
        <v>FFF</v>
      </c>
      <c r="AI90" s="19" t="str">
        <v>P_4</v>
      </c>
      <c r="AJ90" s="19">
        <v>64</v>
      </c>
      <c r="AM90" s="19" t="str">
        <v>FFF</v>
      </c>
      <c r="AN90" s="19" t="str">
        <v>P_4</v>
      </c>
      <c r="AO90" s="19">
        <v>64</v>
      </c>
    </row>
    <row r="91" spans="4:41" x14ac:dyDescent="0.2">
      <c r="D91" s="19" t="str">
        <v>FFF</v>
      </c>
      <c r="E91" s="19" t="str">
        <v>P_5</v>
      </c>
      <c r="F91" s="19">
        <v>65</v>
      </c>
      <c r="G91" s="19">
        <v>65</v>
      </c>
      <c r="I91" s="19" t="str">
        <v>FFF</v>
      </c>
      <c r="J91" s="19" t="str">
        <v>P_5</v>
      </c>
      <c r="K91" s="19">
        <v>65</v>
      </c>
      <c r="L91" s="19">
        <v>65</v>
      </c>
      <c r="N91" s="19" t="str">
        <v>FFF</v>
      </c>
      <c r="O91" s="19" t="str">
        <v>P_5</v>
      </c>
      <c r="P91" s="19">
        <v>65</v>
      </c>
      <c r="R91" s="19" t="str">
        <v>FFF</v>
      </c>
      <c r="S91" s="19" t="str">
        <v>P_5</v>
      </c>
      <c r="T91" s="19">
        <v>65</v>
      </c>
      <c r="V91" s="19" t="str">
        <v>FFF</v>
      </c>
      <c r="W91" s="19" t="str">
        <v>P_5</v>
      </c>
      <c r="X91" s="19">
        <v>65</v>
      </c>
      <c r="Z91" s="19" t="str">
        <v>FFF</v>
      </c>
      <c r="AA91" s="19" t="str">
        <v>P_5</v>
      </c>
      <c r="AB91" s="19">
        <v>65</v>
      </c>
      <c r="AD91" s="19" t="str">
        <v>FFF</v>
      </c>
      <c r="AE91" s="19" t="str">
        <v>P_5</v>
      </c>
      <c r="AF91" s="19">
        <v>65</v>
      </c>
      <c r="AH91" s="19" t="str">
        <v>FFF</v>
      </c>
      <c r="AI91" s="19" t="str">
        <v>P_5</v>
      </c>
      <c r="AJ91" s="19">
        <v>65</v>
      </c>
      <c r="AM91" s="19" t="str">
        <v>FFF</v>
      </c>
      <c r="AN91" s="19" t="str">
        <v>P_5</v>
      </c>
      <c r="AO91" s="19">
        <v>65</v>
      </c>
    </row>
    <row r="92" spans="4:41" x14ac:dyDescent="0.2">
      <c r="D92" s="19" t="str">
        <v>FFF</v>
      </c>
      <c r="E92" s="19" t="str">
        <v>P_6</v>
      </c>
      <c r="F92" s="19">
        <v>66</v>
      </c>
      <c r="G92" s="19">
        <v>66</v>
      </c>
      <c r="I92" s="19" t="str">
        <v>FFF</v>
      </c>
      <c r="J92" s="19" t="str">
        <v>P_6</v>
      </c>
      <c r="K92" s="19">
        <v>66</v>
      </c>
      <c r="L92" s="19">
        <v>66</v>
      </c>
      <c r="N92" s="19" t="str">
        <v>FFF</v>
      </c>
      <c r="O92" s="19" t="str">
        <v>P_6</v>
      </c>
      <c r="P92" s="19">
        <v>66</v>
      </c>
      <c r="R92" s="19" t="str">
        <v>FFF</v>
      </c>
      <c r="S92" s="19" t="str">
        <v>P_6</v>
      </c>
      <c r="T92" s="19">
        <v>66</v>
      </c>
      <c r="V92" s="19" t="str">
        <v>FFF</v>
      </c>
      <c r="W92" s="19" t="str">
        <v>P_6</v>
      </c>
      <c r="X92" s="19">
        <v>66</v>
      </c>
      <c r="Z92" s="19" t="str">
        <v>FFF</v>
      </c>
      <c r="AA92" s="19" t="str">
        <v>P_6</v>
      </c>
      <c r="AB92" s="19">
        <v>66</v>
      </c>
      <c r="AD92" s="19" t="str">
        <v>FFF</v>
      </c>
      <c r="AE92" s="19" t="str">
        <v>P_6</v>
      </c>
      <c r="AF92" s="19">
        <v>66</v>
      </c>
      <c r="AH92" s="19" t="str">
        <v>FFF</v>
      </c>
      <c r="AI92" s="19" t="str">
        <v>P_6</v>
      </c>
      <c r="AJ92" s="19">
        <v>66</v>
      </c>
      <c r="AM92" s="19" t="str">
        <v>FFF</v>
      </c>
      <c r="AN92" s="19" t="str">
        <v>P_6</v>
      </c>
      <c r="AO92" s="19">
        <v>66</v>
      </c>
    </row>
    <row r="93" spans="4:41" x14ac:dyDescent="0.2">
      <c r="D93" s="19" t="str">
        <v>FFF</v>
      </c>
      <c r="E93" s="19" t="str">
        <v>P_7</v>
      </c>
      <c r="F93" s="19">
        <v>67</v>
      </c>
      <c r="G93" s="19">
        <v>67</v>
      </c>
      <c r="I93" s="19" t="str">
        <v>FFF</v>
      </c>
      <c r="J93" s="19" t="str">
        <v>P_7</v>
      </c>
      <c r="K93" s="19">
        <v>67</v>
      </c>
      <c r="L93" s="19">
        <v>67</v>
      </c>
      <c r="N93" s="19" t="str">
        <v>FFF</v>
      </c>
      <c r="O93" s="19" t="str">
        <v>P_7</v>
      </c>
      <c r="P93" s="19">
        <v>67</v>
      </c>
      <c r="R93" s="19" t="str">
        <v>FFF</v>
      </c>
      <c r="S93" s="19" t="str">
        <v>P_7</v>
      </c>
      <c r="T93" s="19">
        <v>67</v>
      </c>
      <c r="V93" s="19" t="str">
        <v>FFF</v>
      </c>
      <c r="W93" s="19" t="str">
        <v>P_7</v>
      </c>
      <c r="X93" s="19">
        <v>67</v>
      </c>
      <c r="Z93" s="19" t="str">
        <v>FFF</v>
      </c>
      <c r="AA93" s="19" t="str">
        <v>P_7</v>
      </c>
      <c r="AB93" s="19">
        <v>67</v>
      </c>
      <c r="AD93" s="19" t="str">
        <v>FFF</v>
      </c>
      <c r="AE93" s="19" t="str">
        <v>P_7</v>
      </c>
      <c r="AF93" s="19">
        <v>67</v>
      </c>
      <c r="AH93" s="19" t="str">
        <v>FFF</v>
      </c>
      <c r="AI93" s="19" t="str">
        <v>P_7</v>
      </c>
      <c r="AJ93" s="19">
        <v>67</v>
      </c>
      <c r="AM93" s="19" t="str">
        <v>FFF</v>
      </c>
      <c r="AN93" s="19" t="str">
        <v>P_7</v>
      </c>
      <c r="AO93" s="19">
        <v>67</v>
      </c>
    </row>
    <row r="94" spans="4:41" x14ac:dyDescent="0.2">
      <c r="D94" s="19" t="str">
        <v>FFF</v>
      </c>
      <c r="E94" s="19" t="str">
        <v>P_8</v>
      </c>
      <c r="F94" s="19">
        <v>68</v>
      </c>
      <c r="G94" s="19">
        <v>68</v>
      </c>
      <c r="I94" s="19" t="str">
        <v>FFF</v>
      </c>
      <c r="J94" s="19" t="str">
        <v>P_8</v>
      </c>
      <c r="K94" s="19">
        <v>68</v>
      </c>
      <c r="L94" s="19">
        <v>68</v>
      </c>
      <c r="N94" s="19" t="str">
        <v>FFF</v>
      </c>
      <c r="O94" s="19" t="str">
        <v>P_8</v>
      </c>
      <c r="P94" s="19">
        <v>68</v>
      </c>
      <c r="R94" s="19" t="str">
        <v>FFF</v>
      </c>
      <c r="S94" s="19" t="str">
        <v>P_8</v>
      </c>
      <c r="T94" s="19">
        <v>68</v>
      </c>
      <c r="V94" s="19" t="str">
        <v>FFF</v>
      </c>
      <c r="W94" s="19" t="str">
        <v>P_8</v>
      </c>
      <c r="X94" s="19">
        <v>68</v>
      </c>
      <c r="Z94" s="19" t="str">
        <v>FFF</v>
      </c>
      <c r="AA94" s="19" t="str">
        <v>P_8</v>
      </c>
      <c r="AB94" s="19">
        <v>68</v>
      </c>
      <c r="AD94" s="19" t="str">
        <v>FFF</v>
      </c>
      <c r="AE94" s="19" t="str">
        <v>P_8</v>
      </c>
      <c r="AF94" s="19">
        <v>68</v>
      </c>
      <c r="AH94" s="19" t="str">
        <v>FFF</v>
      </c>
      <c r="AI94" s="19" t="str">
        <v>P_8</v>
      </c>
      <c r="AJ94" s="19">
        <v>68</v>
      </c>
      <c r="AM94" s="19" t="str">
        <v>FFF</v>
      </c>
      <c r="AN94" s="19" t="str">
        <v>P_8</v>
      </c>
      <c r="AO94" s="19">
        <v>68</v>
      </c>
    </row>
    <row r="95" spans="4:41" x14ac:dyDescent="0.2">
      <c r="D95" s="19" t="str">
        <v>FFF</v>
      </c>
      <c r="E95" s="19" t="str">
        <v>P_9</v>
      </c>
      <c r="F95" s="19">
        <v>69</v>
      </c>
      <c r="G95" s="19">
        <v>69</v>
      </c>
      <c r="I95" s="19" t="str">
        <v>FFF</v>
      </c>
      <c r="J95" s="19" t="str">
        <v>P_9</v>
      </c>
      <c r="K95" s="19">
        <v>69</v>
      </c>
      <c r="L95" s="19">
        <v>69</v>
      </c>
      <c r="N95" s="19" t="str">
        <v>FFF</v>
      </c>
      <c r="O95" s="19" t="str">
        <v>P_9</v>
      </c>
      <c r="P95" s="19">
        <v>69</v>
      </c>
      <c r="R95" s="19" t="str">
        <v>FFF</v>
      </c>
      <c r="S95" s="19" t="str">
        <v>P_9</v>
      </c>
      <c r="T95" s="19">
        <v>69</v>
      </c>
      <c r="V95" s="19" t="str">
        <v>FFF</v>
      </c>
      <c r="W95" s="19" t="str">
        <v>P_9</v>
      </c>
      <c r="X95" s="19">
        <v>69</v>
      </c>
      <c r="Z95" s="19" t="str">
        <v>FFF</v>
      </c>
      <c r="AA95" s="19" t="str">
        <v>P_9</v>
      </c>
      <c r="AB95" s="19">
        <v>69</v>
      </c>
      <c r="AD95" s="19" t="str">
        <v>FFF</v>
      </c>
      <c r="AE95" s="19" t="str">
        <v>P_9</v>
      </c>
      <c r="AF95" s="19">
        <v>69</v>
      </c>
      <c r="AH95" s="19" t="str">
        <v>FFF</v>
      </c>
      <c r="AI95" s="19" t="str">
        <v>P_9</v>
      </c>
      <c r="AJ95" s="19">
        <v>69</v>
      </c>
      <c r="AM95" s="19" t="str">
        <v>FFF</v>
      </c>
      <c r="AN95" s="19" t="str">
        <v>P_9</v>
      </c>
      <c r="AO95" s="19">
        <v>69</v>
      </c>
    </row>
    <row r="96" spans="4:41" x14ac:dyDescent="0.2">
      <c r="D96" s="19" t="str">
        <v>FFF</v>
      </c>
      <c r="E96" s="19" t="str">
        <v>P_10</v>
      </c>
      <c r="F96" s="19">
        <v>70</v>
      </c>
      <c r="G96" s="19">
        <v>70</v>
      </c>
      <c r="I96" s="19" t="str">
        <v>FFF</v>
      </c>
      <c r="J96" s="19" t="str">
        <v>P_10</v>
      </c>
      <c r="K96" s="19">
        <v>70</v>
      </c>
      <c r="L96" s="19">
        <v>70</v>
      </c>
      <c r="N96" s="19" t="str">
        <v>FFF</v>
      </c>
      <c r="O96" s="19" t="str">
        <v>P_10</v>
      </c>
      <c r="P96" s="19">
        <v>70</v>
      </c>
      <c r="R96" s="19" t="str">
        <v>FFF</v>
      </c>
      <c r="S96" s="19" t="str">
        <v>P_10</v>
      </c>
      <c r="T96" s="19">
        <v>70</v>
      </c>
      <c r="V96" s="19" t="str">
        <v>FFF</v>
      </c>
      <c r="W96" s="19" t="str">
        <v>P_10</v>
      </c>
      <c r="X96" s="19">
        <v>70</v>
      </c>
      <c r="Z96" s="19" t="str">
        <v>FFF</v>
      </c>
      <c r="AA96" s="19" t="str">
        <v>P_10</v>
      </c>
      <c r="AB96" s="19">
        <v>70</v>
      </c>
      <c r="AD96" s="19" t="str">
        <v>FFF</v>
      </c>
      <c r="AE96" s="19" t="str">
        <v>P_10</v>
      </c>
      <c r="AF96" s="19">
        <v>70</v>
      </c>
      <c r="AH96" s="19" t="str">
        <v>FFF</v>
      </c>
      <c r="AI96" s="19" t="str">
        <v>P_10</v>
      </c>
      <c r="AJ96" s="19">
        <v>70</v>
      </c>
      <c r="AM96" s="19" t="str">
        <v>FFF</v>
      </c>
      <c r="AN96" s="19" t="str">
        <v>P_10</v>
      </c>
      <c r="AO96" s="19">
        <v>70</v>
      </c>
    </row>
    <row r="97" spans="4:41" x14ac:dyDescent="0.2">
      <c r="D97" s="19" t="str">
        <v>FFF</v>
      </c>
      <c r="E97" s="19" t="str">
        <v>P_11</v>
      </c>
      <c r="F97" s="19">
        <v>71</v>
      </c>
      <c r="G97" s="19">
        <v>71</v>
      </c>
      <c r="I97" s="19" t="str">
        <v>FFF</v>
      </c>
      <c r="J97" s="19" t="str">
        <v>P_11</v>
      </c>
      <c r="K97" s="19">
        <v>71</v>
      </c>
      <c r="L97" s="19">
        <v>71</v>
      </c>
      <c r="N97" s="19" t="str">
        <v>FFF</v>
      </c>
      <c r="O97" s="19" t="str">
        <v>P_11</v>
      </c>
      <c r="P97" s="19">
        <v>71</v>
      </c>
      <c r="R97" s="19" t="str">
        <v>FFF</v>
      </c>
      <c r="S97" s="19" t="str">
        <v>P_11</v>
      </c>
      <c r="T97" s="19">
        <v>71</v>
      </c>
      <c r="V97" s="19" t="str">
        <v>FFF</v>
      </c>
      <c r="W97" s="19" t="str">
        <v>P_11</v>
      </c>
      <c r="X97" s="19">
        <v>71</v>
      </c>
      <c r="Z97" s="19" t="str">
        <v>FFF</v>
      </c>
      <c r="AA97" s="19" t="str">
        <v>P_11</v>
      </c>
      <c r="AB97" s="19">
        <v>71</v>
      </c>
      <c r="AD97" s="19" t="str">
        <v>FFF</v>
      </c>
      <c r="AE97" s="19" t="str">
        <v>P_11</v>
      </c>
      <c r="AF97" s="19">
        <v>71</v>
      </c>
      <c r="AH97" s="19" t="str">
        <v>FFF</v>
      </c>
      <c r="AI97" s="19" t="str">
        <v>P_11</v>
      </c>
      <c r="AJ97" s="19">
        <v>71</v>
      </c>
      <c r="AM97" s="19" t="str">
        <v>FFF</v>
      </c>
      <c r="AN97" s="19" t="str">
        <v>P_11</v>
      </c>
      <c r="AO97" s="19">
        <v>71</v>
      </c>
    </row>
    <row r="98" spans="4:41" x14ac:dyDescent="0.2">
      <c r="D98" s="19" t="str">
        <v>FFF</v>
      </c>
      <c r="E98" s="19" t="str">
        <v>P_12</v>
      </c>
      <c r="F98" s="19">
        <v>72</v>
      </c>
      <c r="G98" s="19">
        <v>72</v>
      </c>
      <c r="I98" s="19" t="str">
        <v>FFF</v>
      </c>
      <c r="J98" s="19" t="str">
        <v>P_12</v>
      </c>
      <c r="K98" s="19">
        <v>72</v>
      </c>
      <c r="L98" s="19">
        <v>72</v>
      </c>
      <c r="N98" s="19" t="str">
        <v>FFF</v>
      </c>
      <c r="O98" s="19" t="str">
        <v>P_12</v>
      </c>
      <c r="P98" s="19">
        <v>72</v>
      </c>
      <c r="R98" s="19" t="str">
        <v>FFF</v>
      </c>
      <c r="S98" s="19" t="str">
        <v>P_12</v>
      </c>
      <c r="T98" s="19">
        <v>72</v>
      </c>
      <c r="V98" s="19" t="str">
        <v>FFF</v>
      </c>
      <c r="W98" s="19" t="str">
        <v>P_12</v>
      </c>
      <c r="X98" s="19">
        <v>72</v>
      </c>
      <c r="Z98" s="19" t="str">
        <v>FFF</v>
      </c>
      <c r="AA98" s="19" t="str">
        <v>P_12</v>
      </c>
      <c r="AB98" s="19">
        <v>72</v>
      </c>
      <c r="AD98" s="19" t="str">
        <v>FFF</v>
      </c>
      <c r="AE98" s="19" t="str">
        <v>P_12</v>
      </c>
      <c r="AF98" s="19">
        <v>72</v>
      </c>
      <c r="AH98" s="19" t="str">
        <v>FFF</v>
      </c>
      <c r="AI98" s="19" t="str">
        <v>P_12</v>
      </c>
      <c r="AJ98" s="19">
        <v>72</v>
      </c>
      <c r="AM98" s="19" t="str">
        <v>FFF</v>
      </c>
      <c r="AN98" s="19" t="str">
        <v>P_12</v>
      </c>
      <c r="AO98" s="19">
        <v>72</v>
      </c>
    </row>
    <row r="99" spans="4:41" x14ac:dyDescent="0.2">
      <c r="D99" s="19" t="str">
        <v>GGG</v>
      </c>
      <c r="E99" s="19" t="str">
        <v>P_1</v>
      </c>
      <c r="F99" s="19">
        <v>73</v>
      </c>
      <c r="G99" s="19">
        <v>73</v>
      </c>
      <c r="I99" s="19" t="str">
        <v>GGG</v>
      </c>
      <c r="J99" s="19" t="str">
        <v>P_1</v>
      </c>
      <c r="K99" s="19">
        <v>73</v>
      </c>
      <c r="L99" s="19">
        <v>73</v>
      </c>
      <c r="N99" s="19" t="str">
        <v>GGG</v>
      </c>
      <c r="O99" s="19" t="str">
        <v>P_1</v>
      </c>
      <c r="P99" s="19">
        <v>73</v>
      </c>
      <c r="R99" s="19" t="str">
        <v>GGG</v>
      </c>
      <c r="S99" s="19" t="str">
        <v>P_1</v>
      </c>
      <c r="T99" s="19">
        <v>73</v>
      </c>
      <c r="V99" s="19" t="str">
        <v>GGG</v>
      </c>
      <c r="W99" s="19" t="str">
        <v>P_1</v>
      </c>
      <c r="X99" s="19">
        <v>73</v>
      </c>
      <c r="Z99" s="19" t="str">
        <v>GGG</v>
      </c>
      <c r="AA99" s="19" t="str">
        <v>P_1</v>
      </c>
      <c r="AB99" s="19">
        <v>73</v>
      </c>
      <c r="AD99" s="19" t="str">
        <v>GGG</v>
      </c>
      <c r="AE99" s="19" t="str">
        <v>P_1</v>
      </c>
      <c r="AF99" s="19">
        <v>73</v>
      </c>
      <c r="AH99" s="19" t="str">
        <v>GGG</v>
      </c>
      <c r="AI99" s="19" t="str">
        <v>P_1</v>
      </c>
      <c r="AJ99" s="19">
        <v>73</v>
      </c>
      <c r="AM99" s="19" t="str">
        <v>GGG</v>
      </c>
      <c r="AN99" s="19" t="str">
        <v>P_1</v>
      </c>
      <c r="AO99" s="19">
        <v>73</v>
      </c>
    </row>
    <row r="100" spans="4:41" x14ac:dyDescent="0.2">
      <c r="D100" s="19" t="str">
        <v>GGG</v>
      </c>
      <c r="E100" s="19" t="str">
        <v>P_2</v>
      </c>
      <c r="F100" s="19">
        <v>74</v>
      </c>
      <c r="G100" s="19">
        <v>74</v>
      </c>
      <c r="I100" s="19" t="str">
        <v>GGG</v>
      </c>
      <c r="J100" s="19" t="str">
        <v>P_2</v>
      </c>
      <c r="K100" s="19">
        <v>74</v>
      </c>
      <c r="L100" s="19">
        <v>74</v>
      </c>
      <c r="N100" s="19" t="str">
        <v>GGG</v>
      </c>
      <c r="O100" s="19" t="str">
        <v>P_2</v>
      </c>
      <c r="P100" s="19">
        <v>74</v>
      </c>
      <c r="R100" s="19" t="str">
        <v>GGG</v>
      </c>
      <c r="S100" s="19" t="str">
        <v>P_2</v>
      </c>
      <c r="T100" s="19">
        <v>74</v>
      </c>
      <c r="V100" s="19" t="str">
        <v>GGG</v>
      </c>
      <c r="W100" s="19" t="str">
        <v>P_2</v>
      </c>
      <c r="X100" s="19">
        <v>74</v>
      </c>
      <c r="Z100" s="19" t="str">
        <v>GGG</v>
      </c>
      <c r="AA100" s="19" t="str">
        <v>P_2</v>
      </c>
      <c r="AB100" s="19">
        <v>74</v>
      </c>
      <c r="AD100" s="19" t="str">
        <v>GGG</v>
      </c>
      <c r="AE100" s="19" t="str">
        <v>P_2</v>
      </c>
      <c r="AF100" s="19">
        <v>74</v>
      </c>
      <c r="AH100" s="19" t="str">
        <v>GGG</v>
      </c>
      <c r="AI100" s="19" t="str">
        <v>P_2</v>
      </c>
      <c r="AJ100" s="19">
        <v>74</v>
      </c>
      <c r="AM100" s="19" t="str">
        <v>GGG</v>
      </c>
      <c r="AN100" s="19" t="str">
        <v>P_2</v>
      </c>
      <c r="AO100" s="19">
        <v>74</v>
      </c>
    </row>
    <row r="101" spans="4:41" x14ac:dyDescent="0.2">
      <c r="D101" s="19" t="str">
        <v>GGG</v>
      </c>
      <c r="E101" s="19" t="str">
        <v>P_3</v>
      </c>
      <c r="F101" s="19">
        <v>75</v>
      </c>
      <c r="G101" s="19">
        <v>75</v>
      </c>
      <c r="I101" s="19" t="str">
        <v>GGG</v>
      </c>
      <c r="J101" s="19" t="str">
        <v>P_3</v>
      </c>
      <c r="K101" s="19">
        <v>75</v>
      </c>
      <c r="L101" s="19">
        <v>75</v>
      </c>
      <c r="N101" s="19" t="str">
        <v>GGG</v>
      </c>
      <c r="O101" s="19" t="str">
        <v>P_3</v>
      </c>
      <c r="P101" s="19">
        <v>75</v>
      </c>
      <c r="R101" s="19" t="str">
        <v>GGG</v>
      </c>
      <c r="S101" s="19" t="str">
        <v>P_3</v>
      </c>
      <c r="T101" s="19">
        <v>75</v>
      </c>
      <c r="V101" s="19" t="str">
        <v>GGG</v>
      </c>
      <c r="W101" s="19" t="str">
        <v>P_3</v>
      </c>
      <c r="X101" s="19">
        <v>75</v>
      </c>
      <c r="Z101" s="19" t="str">
        <v>GGG</v>
      </c>
      <c r="AA101" s="19" t="str">
        <v>P_3</v>
      </c>
      <c r="AB101" s="19">
        <v>75</v>
      </c>
      <c r="AD101" s="19" t="str">
        <v>GGG</v>
      </c>
      <c r="AE101" s="19" t="str">
        <v>P_3</v>
      </c>
      <c r="AF101" s="19">
        <v>75</v>
      </c>
      <c r="AH101" s="19" t="str">
        <v>GGG</v>
      </c>
      <c r="AI101" s="19" t="str">
        <v>P_3</v>
      </c>
      <c r="AJ101" s="19">
        <v>75</v>
      </c>
      <c r="AM101" s="19" t="str">
        <v>GGG</v>
      </c>
      <c r="AN101" s="19" t="str">
        <v>P_3</v>
      </c>
      <c r="AO101" s="19">
        <v>75</v>
      </c>
    </row>
    <row r="102" spans="4:41" x14ac:dyDescent="0.2">
      <c r="D102" s="19" t="str">
        <v>GGG</v>
      </c>
      <c r="E102" s="19" t="str">
        <v>P_4</v>
      </c>
      <c r="F102" s="19">
        <v>76</v>
      </c>
      <c r="G102" s="19">
        <v>76</v>
      </c>
      <c r="I102" s="19" t="str">
        <v>GGG</v>
      </c>
      <c r="J102" s="19" t="str">
        <v>P_4</v>
      </c>
      <c r="K102" s="19">
        <v>76</v>
      </c>
      <c r="L102" s="19">
        <v>76</v>
      </c>
      <c r="N102" s="19" t="str">
        <v>GGG</v>
      </c>
      <c r="O102" s="19" t="str">
        <v>P_4</v>
      </c>
      <c r="P102" s="19">
        <v>76</v>
      </c>
      <c r="R102" s="19" t="str">
        <v>GGG</v>
      </c>
      <c r="S102" s="19" t="str">
        <v>P_4</v>
      </c>
      <c r="T102" s="19">
        <v>76</v>
      </c>
      <c r="V102" s="19" t="str">
        <v>GGG</v>
      </c>
      <c r="W102" s="19" t="str">
        <v>P_4</v>
      </c>
      <c r="X102" s="19">
        <v>76</v>
      </c>
      <c r="Z102" s="19" t="str">
        <v>GGG</v>
      </c>
      <c r="AA102" s="19" t="str">
        <v>P_4</v>
      </c>
      <c r="AB102" s="19">
        <v>76</v>
      </c>
      <c r="AD102" s="19" t="str">
        <v>GGG</v>
      </c>
      <c r="AE102" s="19" t="str">
        <v>P_4</v>
      </c>
      <c r="AF102" s="19">
        <v>76</v>
      </c>
      <c r="AH102" s="19" t="str">
        <v>GGG</v>
      </c>
      <c r="AI102" s="19" t="str">
        <v>P_4</v>
      </c>
      <c r="AJ102" s="19">
        <v>76</v>
      </c>
      <c r="AM102" s="19" t="str">
        <v>GGG</v>
      </c>
      <c r="AN102" s="19" t="str">
        <v>P_4</v>
      </c>
      <c r="AO102" s="19">
        <v>76</v>
      </c>
    </row>
    <row r="103" spans="4:41" x14ac:dyDescent="0.2">
      <c r="D103" s="19" t="str">
        <v>GGG</v>
      </c>
      <c r="E103" s="19" t="str">
        <v>P_5</v>
      </c>
      <c r="F103" s="19">
        <v>77</v>
      </c>
      <c r="G103" s="19">
        <v>77</v>
      </c>
      <c r="I103" s="19" t="str">
        <v>GGG</v>
      </c>
      <c r="J103" s="19" t="str">
        <v>P_5</v>
      </c>
      <c r="K103" s="19">
        <v>77</v>
      </c>
      <c r="L103" s="19">
        <v>77</v>
      </c>
      <c r="N103" s="19" t="str">
        <v>GGG</v>
      </c>
      <c r="O103" s="19" t="str">
        <v>P_5</v>
      </c>
      <c r="P103" s="19">
        <v>77</v>
      </c>
      <c r="R103" s="19" t="str">
        <v>GGG</v>
      </c>
      <c r="S103" s="19" t="str">
        <v>P_5</v>
      </c>
      <c r="T103" s="19">
        <v>77</v>
      </c>
      <c r="V103" s="19" t="str">
        <v>GGG</v>
      </c>
      <c r="W103" s="19" t="str">
        <v>P_5</v>
      </c>
      <c r="X103" s="19">
        <v>77</v>
      </c>
      <c r="Z103" s="19" t="str">
        <v>GGG</v>
      </c>
      <c r="AA103" s="19" t="str">
        <v>P_5</v>
      </c>
      <c r="AB103" s="19">
        <v>77</v>
      </c>
      <c r="AD103" s="19" t="str">
        <v>GGG</v>
      </c>
      <c r="AE103" s="19" t="str">
        <v>P_5</v>
      </c>
      <c r="AF103" s="19">
        <v>77</v>
      </c>
      <c r="AH103" s="19" t="str">
        <v>GGG</v>
      </c>
      <c r="AI103" s="19" t="str">
        <v>P_5</v>
      </c>
      <c r="AJ103" s="19">
        <v>77</v>
      </c>
      <c r="AM103" s="19" t="str">
        <v>GGG</v>
      </c>
      <c r="AN103" s="19" t="str">
        <v>P_5</v>
      </c>
      <c r="AO103" s="19">
        <v>77</v>
      </c>
    </row>
    <row r="104" spans="4:41" x14ac:dyDescent="0.2">
      <c r="D104" s="19" t="str">
        <v>GGG</v>
      </c>
      <c r="E104" s="19" t="str">
        <v>P_6</v>
      </c>
      <c r="F104" s="19">
        <v>78</v>
      </c>
      <c r="G104" s="19">
        <v>78</v>
      </c>
      <c r="I104" s="19" t="str">
        <v>GGG</v>
      </c>
      <c r="J104" s="19" t="str">
        <v>P_6</v>
      </c>
      <c r="K104" s="19">
        <v>78</v>
      </c>
      <c r="L104" s="19">
        <v>78</v>
      </c>
      <c r="N104" s="19" t="str">
        <v>GGG</v>
      </c>
      <c r="O104" s="19" t="str">
        <v>P_6</v>
      </c>
      <c r="P104" s="19">
        <v>78</v>
      </c>
      <c r="R104" s="19" t="str">
        <v>GGG</v>
      </c>
      <c r="S104" s="19" t="str">
        <v>P_6</v>
      </c>
      <c r="T104" s="19">
        <v>78</v>
      </c>
      <c r="V104" s="19" t="str">
        <v>GGG</v>
      </c>
      <c r="W104" s="19" t="str">
        <v>P_6</v>
      </c>
      <c r="X104" s="19">
        <v>78</v>
      </c>
      <c r="Z104" s="19" t="str">
        <v>GGG</v>
      </c>
      <c r="AA104" s="19" t="str">
        <v>P_6</v>
      </c>
      <c r="AB104" s="19">
        <v>78</v>
      </c>
      <c r="AD104" s="19" t="str">
        <v>GGG</v>
      </c>
      <c r="AE104" s="19" t="str">
        <v>P_6</v>
      </c>
      <c r="AF104" s="19">
        <v>78</v>
      </c>
      <c r="AH104" s="19" t="str">
        <v>GGG</v>
      </c>
      <c r="AI104" s="19" t="str">
        <v>P_6</v>
      </c>
      <c r="AJ104" s="19">
        <v>78</v>
      </c>
      <c r="AM104" s="19" t="str">
        <v>GGG</v>
      </c>
      <c r="AN104" s="19" t="str">
        <v>P_6</v>
      </c>
      <c r="AO104" s="19">
        <v>78</v>
      </c>
    </row>
    <row r="105" spans="4:41" x14ac:dyDescent="0.2">
      <c r="D105" s="19" t="str">
        <v>GGG</v>
      </c>
      <c r="E105" s="19" t="str">
        <v>P_7</v>
      </c>
      <c r="F105" s="19">
        <v>79</v>
      </c>
      <c r="G105" s="19">
        <v>79</v>
      </c>
      <c r="I105" s="19" t="str">
        <v>GGG</v>
      </c>
      <c r="J105" s="19" t="str">
        <v>P_7</v>
      </c>
      <c r="K105" s="19">
        <v>79</v>
      </c>
      <c r="L105" s="19">
        <v>79</v>
      </c>
      <c r="N105" s="19" t="str">
        <v>GGG</v>
      </c>
      <c r="O105" s="19" t="str">
        <v>P_7</v>
      </c>
      <c r="P105" s="19">
        <v>79</v>
      </c>
      <c r="R105" s="19" t="str">
        <v>GGG</v>
      </c>
      <c r="S105" s="19" t="str">
        <v>P_7</v>
      </c>
      <c r="T105" s="19">
        <v>79</v>
      </c>
      <c r="V105" s="19" t="str">
        <v>GGG</v>
      </c>
      <c r="W105" s="19" t="str">
        <v>P_7</v>
      </c>
      <c r="X105" s="19">
        <v>79</v>
      </c>
      <c r="Z105" s="19" t="str">
        <v>GGG</v>
      </c>
      <c r="AA105" s="19" t="str">
        <v>P_7</v>
      </c>
      <c r="AB105" s="19">
        <v>79</v>
      </c>
      <c r="AD105" s="19" t="str">
        <v>GGG</v>
      </c>
      <c r="AE105" s="19" t="str">
        <v>P_7</v>
      </c>
      <c r="AF105" s="19">
        <v>79</v>
      </c>
      <c r="AH105" s="19" t="str">
        <v>GGG</v>
      </c>
      <c r="AI105" s="19" t="str">
        <v>P_7</v>
      </c>
      <c r="AJ105" s="19">
        <v>79</v>
      </c>
      <c r="AM105" s="19" t="str">
        <v>GGG</v>
      </c>
      <c r="AN105" s="19" t="str">
        <v>P_7</v>
      </c>
      <c r="AO105" s="19">
        <v>79</v>
      </c>
    </row>
    <row r="106" spans="4:41" x14ac:dyDescent="0.2">
      <c r="D106" s="19" t="str">
        <v>GGG</v>
      </c>
      <c r="E106" s="19" t="str">
        <v>P_8</v>
      </c>
      <c r="F106" s="19">
        <v>80</v>
      </c>
      <c r="G106" s="19">
        <v>80</v>
      </c>
      <c r="I106" s="19" t="str">
        <v>GGG</v>
      </c>
      <c r="J106" s="19" t="str">
        <v>P_8</v>
      </c>
      <c r="K106" s="19">
        <v>80</v>
      </c>
      <c r="L106" s="19">
        <v>80</v>
      </c>
      <c r="N106" s="19" t="str">
        <v>GGG</v>
      </c>
      <c r="O106" s="19" t="str">
        <v>P_8</v>
      </c>
      <c r="P106" s="19">
        <v>80</v>
      </c>
      <c r="R106" s="19" t="str">
        <v>GGG</v>
      </c>
      <c r="S106" s="19" t="str">
        <v>P_8</v>
      </c>
      <c r="T106" s="19">
        <v>80</v>
      </c>
      <c r="V106" s="19" t="str">
        <v>GGG</v>
      </c>
      <c r="W106" s="19" t="str">
        <v>P_8</v>
      </c>
      <c r="X106" s="19">
        <v>80</v>
      </c>
      <c r="Z106" s="19" t="str">
        <v>GGG</v>
      </c>
      <c r="AA106" s="19" t="str">
        <v>P_8</v>
      </c>
      <c r="AB106" s="19">
        <v>80</v>
      </c>
      <c r="AD106" s="19" t="str">
        <v>GGG</v>
      </c>
      <c r="AE106" s="19" t="str">
        <v>P_8</v>
      </c>
      <c r="AF106" s="19">
        <v>80</v>
      </c>
      <c r="AH106" s="19" t="str">
        <v>GGG</v>
      </c>
      <c r="AI106" s="19" t="str">
        <v>P_8</v>
      </c>
      <c r="AJ106" s="19">
        <v>80</v>
      </c>
      <c r="AM106" s="19" t="str">
        <v>GGG</v>
      </c>
      <c r="AN106" s="19" t="str">
        <v>P_8</v>
      </c>
      <c r="AO106" s="19">
        <v>80</v>
      </c>
    </row>
    <row r="107" spans="4:41" x14ac:dyDescent="0.2">
      <c r="D107" s="19" t="str">
        <v>GGG</v>
      </c>
      <c r="E107" s="19" t="str">
        <v>P_9</v>
      </c>
      <c r="F107" s="19">
        <v>81</v>
      </c>
      <c r="G107" s="19">
        <v>81</v>
      </c>
      <c r="I107" s="19" t="str">
        <v>GGG</v>
      </c>
      <c r="J107" s="19" t="str">
        <v>P_9</v>
      </c>
      <c r="K107" s="19">
        <v>81</v>
      </c>
      <c r="L107" s="19">
        <v>81</v>
      </c>
      <c r="N107" s="19" t="str">
        <v>GGG</v>
      </c>
      <c r="O107" s="19" t="str">
        <v>P_9</v>
      </c>
      <c r="P107" s="19">
        <v>81</v>
      </c>
      <c r="R107" s="19" t="str">
        <v>GGG</v>
      </c>
      <c r="S107" s="19" t="str">
        <v>P_9</v>
      </c>
      <c r="T107" s="19">
        <v>81</v>
      </c>
      <c r="V107" s="19" t="str">
        <v>GGG</v>
      </c>
      <c r="W107" s="19" t="str">
        <v>P_9</v>
      </c>
      <c r="X107" s="19">
        <v>81</v>
      </c>
      <c r="Z107" s="19" t="str">
        <v>GGG</v>
      </c>
      <c r="AA107" s="19" t="str">
        <v>P_9</v>
      </c>
      <c r="AB107" s="19">
        <v>81</v>
      </c>
      <c r="AD107" s="19" t="str">
        <v>GGG</v>
      </c>
      <c r="AE107" s="19" t="str">
        <v>P_9</v>
      </c>
      <c r="AF107" s="19">
        <v>81</v>
      </c>
      <c r="AH107" s="19" t="str">
        <v>GGG</v>
      </c>
      <c r="AI107" s="19" t="str">
        <v>P_9</v>
      </c>
      <c r="AJ107" s="19">
        <v>81</v>
      </c>
      <c r="AM107" s="19" t="str">
        <v>GGG</v>
      </c>
      <c r="AN107" s="19" t="str">
        <v>P_9</v>
      </c>
      <c r="AO107" s="19">
        <v>81</v>
      </c>
    </row>
    <row r="108" spans="4:41" x14ac:dyDescent="0.2">
      <c r="D108" s="19" t="str">
        <v>GGG</v>
      </c>
      <c r="E108" s="19" t="str">
        <v>P_10</v>
      </c>
      <c r="F108" s="19">
        <v>82</v>
      </c>
      <c r="G108" s="19">
        <v>82</v>
      </c>
      <c r="I108" s="19" t="str">
        <v>GGG</v>
      </c>
      <c r="J108" s="19" t="str">
        <v>P_10</v>
      </c>
      <c r="K108" s="19">
        <v>82</v>
      </c>
      <c r="L108" s="19">
        <v>82</v>
      </c>
      <c r="N108" s="19" t="str">
        <v>GGG</v>
      </c>
      <c r="O108" s="19" t="str">
        <v>P_10</v>
      </c>
      <c r="P108" s="19">
        <v>82</v>
      </c>
      <c r="R108" s="19" t="str">
        <v>GGG</v>
      </c>
      <c r="S108" s="19" t="str">
        <v>P_10</v>
      </c>
      <c r="T108" s="19">
        <v>82</v>
      </c>
      <c r="V108" s="19" t="str">
        <v>GGG</v>
      </c>
      <c r="W108" s="19" t="str">
        <v>P_10</v>
      </c>
      <c r="X108" s="19">
        <v>82</v>
      </c>
      <c r="Z108" s="19" t="str">
        <v>GGG</v>
      </c>
      <c r="AA108" s="19" t="str">
        <v>P_10</v>
      </c>
      <c r="AB108" s="19">
        <v>82</v>
      </c>
      <c r="AD108" s="19" t="str">
        <v>GGG</v>
      </c>
      <c r="AE108" s="19" t="str">
        <v>P_10</v>
      </c>
      <c r="AF108" s="19">
        <v>82</v>
      </c>
      <c r="AH108" s="19" t="str">
        <v>GGG</v>
      </c>
      <c r="AI108" s="19" t="str">
        <v>P_10</v>
      </c>
      <c r="AJ108" s="19">
        <v>82</v>
      </c>
      <c r="AM108" s="19" t="str">
        <v>GGG</v>
      </c>
      <c r="AN108" s="19" t="str">
        <v>P_10</v>
      </c>
      <c r="AO108" s="19">
        <v>82</v>
      </c>
    </row>
    <row r="109" spans="4:41" x14ac:dyDescent="0.2">
      <c r="D109" s="19" t="str">
        <v>GGG</v>
      </c>
      <c r="E109" s="19" t="str">
        <v>P_11</v>
      </c>
      <c r="F109" s="19">
        <v>83</v>
      </c>
      <c r="G109" s="19">
        <v>83</v>
      </c>
      <c r="I109" s="19" t="str">
        <v>GGG</v>
      </c>
      <c r="J109" s="19" t="str">
        <v>P_11</v>
      </c>
      <c r="K109" s="19">
        <v>83</v>
      </c>
      <c r="L109" s="19">
        <v>83</v>
      </c>
      <c r="N109" s="19" t="str">
        <v>GGG</v>
      </c>
      <c r="O109" s="19" t="str">
        <v>P_11</v>
      </c>
      <c r="P109" s="19">
        <v>83</v>
      </c>
      <c r="R109" s="19" t="str">
        <v>GGG</v>
      </c>
      <c r="S109" s="19" t="str">
        <v>P_11</v>
      </c>
      <c r="T109" s="19">
        <v>83</v>
      </c>
      <c r="V109" s="19" t="str">
        <v>GGG</v>
      </c>
      <c r="W109" s="19" t="str">
        <v>P_11</v>
      </c>
      <c r="X109" s="19">
        <v>83</v>
      </c>
      <c r="Z109" s="19" t="str">
        <v>GGG</v>
      </c>
      <c r="AA109" s="19" t="str">
        <v>P_11</v>
      </c>
      <c r="AB109" s="19">
        <v>83</v>
      </c>
      <c r="AD109" s="19" t="str">
        <v>GGG</v>
      </c>
      <c r="AE109" s="19" t="str">
        <v>P_11</v>
      </c>
      <c r="AF109" s="19">
        <v>83</v>
      </c>
      <c r="AH109" s="19" t="str">
        <v>GGG</v>
      </c>
      <c r="AI109" s="19" t="str">
        <v>P_11</v>
      </c>
      <c r="AJ109" s="19">
        <v>83</v>
      </c>
      <c r="AM109" s="19" t="str">
        <v>GGG</v>
      </c>
      <c r="AN109" s="19" t="str">
        <v>P_11</v>
      </c>
      <c r="AO109" s="19">
        <v>83</v>
      </c>
    </row>
    <row r="110" spans="4:41" x14ac:dyDescent="0.2">
      <c r="D110" s="19" t="str">
        <v>GGG</v>
      </c>
      <c r="E110" s="19" t="str">
        <v>P_12</v>
      </c>
      <c r="F110" s="19">
        <v>84</v>
      </c>
      <c r="G110" s="19">
        <v>84</v>
      </c>
      <c r="I110" s="19" t="str">
        <v>GGG</v>
      </c>
      <c r="J110" s="19" t="str">
        <v>P_12</v>
      </c>
      <c r="K110" s="19">
        <v>84</v>
      </c>
      <c r="L110" s="19">
        <v>84</v>
      </c>
      <c r="N110" s="19" t="str">
        <v>GGG</v>
      </c>
      <c r="O110" s="19" t="str">
        <v>P_12</v>
      </c>
      <c r="P110" s="19">
        <v>84</v>
      </c>
      <c r="R110" s="19" t="str">
        <v>GGG</v>
      </c>
      <c r="S110" s="19" t="str">
        <v>P_12</v>
      </c>
      <c r="T110" s="19">
        <v>84</v>
      </c>
      <c r="V110" s="19" t="str">
        <v>GGG</v>
      </c>
      <c r="W110" s="19" t="str">
        <v>P_12</v>
      </c>
      <c r="X110" s="19">
        <v>84</v>
      </c>
      <c r="Z110" s="19" t="str">
        <v>GGG</v>
      </c>
      <c r="AA110" s="19" t="str">
        <v>P_12</v>
      </c>
      <c r="AB110" s="19">
        <v>84</v>
      </c>
      <c r="AD110" s="19" t="str">
        <v>GGG</v>
      </c>
      <c r="AE110" s="19" t="str">
        <v>P_12</v>
      </c>
      <c r="AF110" s="19">
        <v>84</v>
      </c>
      <c r="AH110" s="19" t="str">
        <v>GGG</v>
      </c>
      <c r="AI110" s="19" t="str">
        <v>P_12</v>
      </c>
      <c r="AJ110" s="19">
        <v>84</v>
      </c>
      <c r="AM110" s="19" t="str">
        <v>GGG</v>
      </c>
      <c r="AN110" s="19" t="str">
        <v>P_12</v>
      </c>
      <c r="AO110" s="19">
        <v>84</v>
      </c>
    </row>
    <row r="111" spans="4:41" x14ac:dyDescent="0.2">
      <c r="D111" s="19" t="str">
        <v>HHH</v>
      </c>
      <c r="E111" s="19" t="str">
        <v>P_1</v>
      </c>
      <c r="F111" s="19">
        <v>85</v>
      </c>
      <c r="G111" s="19">
        <v>85</v>
      </c>
      <c r="I111" s="19" t="str">
        <v>HHH</v>
      </c>
      <c r="J111" s="19" t="str">
        <v>P_1</v>
      </c>
      <c r="K111" s="19">
        <v>85</v>
      </c>
      <c r="L111" s="19">
        <v>85</v>
      </c>
      <c r="N111" s="19" t="str">
        <v>HHH</v>
      </c>
      <c r="O111" s="19" t="str">
        <v>P_1</v>
      </c>
      <c r="P111" s="19">
        <v>85</v>
      </c>
      <c r="R111" s="19" t="str">
        <v>HHH</v>
      </c>
      <c r="S111" s="19" t="str">
        <v>P_1</v>
      </c>
      <c r="T111" s="19">
        <v>85</v>
      </c>
      <c r="V111" s="19" t="str">
        <v>HHH</v>
      </c>
      <c r="W111" s="19" t="str">
        <v>P_1</v>
      </c>
      <c r="X111" s="19">
        <v>85</v>
      </c>
      <c r="Z111" s="19" t="str">
        <v>HHH</v>
      </c>
      <c r="AA111" s="19" t="str">
        <v>P_1</v>
      </c>
      <c r="AB111" s="19">
        <v>85</v>
      </c>
      <c r="AD111" s="19" t="str">
        <v>HHH</v>
      </c>
      <c r="AE111" s="19" t="str">
        <v>P_1</v>
      </c>
      <c r="AF111" s="19">
        <v>85</v>
      </c>
      <c r="AH111" s="19" t="str">
        <v>HHH</v>
      </c>
      <c r="AI111" s="19" t="str">
        <v>P_1</v>
      </c>
      <c r="AJ111" s="19">
        <v>85</v>
      </c>
      <c r="AM111" s="19" t="str">
        <v>HHH</v>
      </c>
      <c r="AN111" s="19" t="str">
        <v>P_1</v>
      </c>
      <c r="AO111" s="19">
        <v>85</v>
      </c>
    </row>
    <row r="112" spans="4:41" x14ac:dyDescent="0.2">
      <c r="D112" s="19" t="str">
        <v>HHH</v>
      </c>
      <c r="E112" s="19" t="str">
        <v>P_2</v>
      </c>
      <c r="F112" s="19">
        <v>86</v>
      </c>
      <c r="G112" s="19">
        <v>86</v>
      </c>
      <c r="I112" s="19" t="str">
        <v>HHH</v>
      </c>
      <c r="J112" s="19" t="str">
        <v>P_2</v>
      </c>
      <c r="K112" s="19">
        <v>86</v>
      </c>
      <c r="L112" s="19">
        <v>86</v>
      </c>
      <c r="N112" s="19" t="str">
        <v>HHH</v>
      </c>
      <c r="O112" s="19" t="str">
        <v>P_2</v>
      </c>
      <c r="P112" s="19">
        <v>86</v>
      </c>
      <c r="R112" s="19" t="str">
        <v>HHH</v>
      </c>
      <c r="S112" s="19" t="str">
        <v>P_2</v>
      </c>
      <c r="T112" s="19">
        <v>86</v>
      </c>
      <c r="V112" s="19" t="str">
        <v>HHH</v>
      </c>
      <c r="W112" s="19" t="str">
        <v>P_2</v>
      </c>
      <c r="X112" s="19">
        <v>86</v>
      </c>
      <c r="Z112" s="19" t="str">
        <v>HHH</v>
      </c>
      <c r="AA112" s="19" t="str">
        <v>P_2</v>
      </c>
      <c r="AB112" s="19">
        <v>86</v>
      </c>
      <c r="AD112" s="19" t="str">
        <v>HHH</v>
      </c>
      <c r="AE112" s="19" t="str">
        <v>P_2</v>
      </c>
      <c r="AF112" s="19">
        <v>86</v>
      </c>
      <c r="AH112" s="19" t="str">
        <v>HHH</v>
      </c>
      <c r="AI112" s="19" t="str">
        <v>P_2</v>
      </c>
      <c r="AJ112" s="19">
        <v>86</v>
      </c>
      <c r="AM112" s="19" t="str">
        <v>HHH</v>
      </c>
      <c r="AN112" s="19" t="str">
        <v>P_2</v>
      </c>
      <c r="AO112" s="19">
        <v>86</v>
      </c>
    </row>
    <row r="113" spans="2:41" x14ac:dyDescent="0.2">
      <c r="D113" s="19" t="str">
        <v>HHH</v>
      </c>
      <c r="E113" s="19" t="str">
        <v>P_3</v>
      </c>
      <c r="F113" s="19">
        <v>87</v>
      </c>
      <c r="G113" s="19">
        <v>87</v>
      </c>
      <c r="I113" s="19" t="str">
        <v>HHH</v>
      </c>
      <c r="J113" s="19" t="str">
        <v>P_3</v>
      </c>
      <c r="K113" s="19">
        <v>87</v>
      </c>
      <c r="L113" s="19">
        <v>87</v>
      </c>
      <c r="N113" s="19" t="str">
        <v>HHH</v>
      </c>
      <c r="O113" s="19" t="str">
        <v>P_3</v>
      </c>
      <c r="P113" s="19">
        <v>87</v>
      </c>
      <c r="R113" s="19" t="str">
        <v>HHH</v>
      </c>
      <c r="S113" s="19" t="str">
        <v>P_3</v>
      </c>
      <c r="T113" s="19">
        <v>87</v>
      </c>
      <c r="V113" s="19" t="str">
        <v>HHH</v>
      </c>
      <c r="W113" s="19" t="str">
        <v>P_3</v>
      </c>
      <c r="X113" s="19">
        <v>87</v>
      </c>
      <c r="Z113" s="19" t="str">
        <v>HHH</v>
      </c>
      <c r="AA113" s="19" t="str">
        <v>P_3</v>
      </c>
      <c r="AB113" s="19">
        <v>87</v>
      </c>
      <c r="AD113" s="19" t="str">
        <v>HHH</v>
      </c>
      <c r="AE113" s="19" t="str">
        <v>P_3</v>
      </c>
      <c r="AF113" s="19">
        <v>87</v>
      </c>
      <c r="AH113" s="19" t="str">
        <v>HHH</v>
      </c>
      <c r="AI113" s="19" t="str">
        <v>P_3</v>
      </c>
      <c r="AJ113" s="19">
        <v>87</v>
      </c>
      <c r="AM113" s="19" t="str">
        <v>HHH</v>
      </c>
      <c r="AN113" s="19" t="str">
        <v>P_3</v>
      </c>
      <c r="AO113" s="19">
        <v>87</v>
      </c>
    </row>
    <row r="114" spans="2:41" x14ac:dyDescent="0.2">
      <c r="D114" s="19" t="str">
        <v>HHH</v>
      </c>
      <c r="E114" s="19" t="str">
        <v>P_4</v>
      </c>
      <c r="F114" s="19">
        <v>88</v>
      </c>
      <c r="G114" s="19">
        <v>88</v>
      </c>
      <c r="I114" s="19" t="str">
        <v>HHH</v>
      </c>
      <c r="J114" s="19" t="str">
        <v>P_4</v>
      </c>
      <c r="K114" s="19">
        <v>88</v>
      </c>
      <c r="L114" s="19">
        <v>88</v>
      </c>
      <c r="N114" s="19" t="str">
        <v>HHH</v>
      </c>
      <c r="O114" s="19" t="str">
        <v>P_4</v>
      </c>
      <c r="P114" s="19">
        <v>88</v>
      </c>
      <c r="R114" s="19" t="str">
        <v>HHH</v>
      </c>
      <c r="S114" s="19" t="str">
        <v>P_4</v>
      </c>
      <c r="T114" s="19">
        <v>88</v>
      </c>
      <c r="V114" s="19" t="str">
        <v>HHH</v>
      </c>
      <c r="W114" s="19" t="str">
        <v>P_4</v>
      </c>
      <c r="X114" s="19">
        <v>88</v>
      </c>
      <c r="Z114" s="19" t="str">
        <v>HHH</v>
      </c>
      <c r="AA114" s="19" t="str">
        <v>P_4</v>
      </c>
      <c r="AB114" s="19">
        <v>88</v>
      </c>
      <c r="AD114" s="19" t="str">
        <v>HHH</v>
      </c>
      <c r="AE114" s="19" t="str">
        <v>P_4</v>
      </c>
      <c r="AF114" s="19">
        <v>88</v>
      </c>
      <c r="AH114" s="19" t="str">
        <v>HHH</v>
      </c>
      <c r="AI114" s="19" t="str">
        <v>P_4</v>
      </c>
      <c r="AJ114" s="19">
        <v>88</v>
      </c>
      <c r="AM114" s="19" t="str">
        <v>HHH</v>
      </c>
      <c r="AN114" s="19" t="str">
        <v>P_4</v>
      </c>
      <c r="AO114" s="19">
        <v>88</v>
      </c>
    </row>
    <row r="115" spans="2:41" x14ac:dyDescent="0.2">
      <c r="D115" s="19" t="str">
        <v>HHH</v>
      </c>
      <c r="E115" s="19" t="str">
        <v>P_5</v>
      </c>
      <c r="F115" s="19">
        <v>89</v>
      </c>
      <c r="G115" s="19">
        <v>89</v>
      </c>
      <c r="I115" s="19" t="str">
        <v>HHH</v>
      </c>
      <c r="J115" s="19" t="str">
        <v>P_5</v>
      </c>
      <c r="K115" s="19">
        <v>89</v>
      </c>
      <c r="L115" s="19">
        <v>89</v>
      </c>
      <c r="N115" s="19" t="str">
        <v>HHH</v>
      </c>
      <c r="O115" s="19" t="str">
        <v>P_5</v>
      </c>
      <c r="P115" s="19">
        <v>89</v>
      </c>
      <c r="R115" s="19" t="str">
        <v>HHH</v>
      </c>
      <c r="S115" s="19" t="str">
        <v>P_5</v>
      </c>
      <c r="T115" s="19">
        <v>89</v>
      </c>
      <c r="V115" s="19" t="str">
        <v>HHH</v>
      </c>
      <c r="W115" s="19" t="str">
        <v>P_5</v>
      </c>
      <c r="X115" s="19">
        <v>89</v>
      </c>
      <c r="Z115" s="19" t="str">
        <v>HHH</v>
      </c>
      <c r="AA115" s="19" t="str">
        <v>P_5</v>
      </c>
      <c r="AB115" s="19">
        <v>89</v>
      </c>
      <c r="AD115" s="19" t="str">
        <v>HHH</v>
      </c>
      <c r="AE115" s="19" t="str">
        <v>P_5</v>
      </c>
      <c r="AF115" s="19">
        <v>89</v>
      </c>
      <c r="AH115" s="19" t="str">
        <v>HHH</v>
      </c>
      <c r="AI115" s="19" t="str">
        <v>P_5</v>
      </c>
      <c r="AJ115" s="19">
        <v>89</v>
      </c>
      <c r="AM115" s="19" t="str">
        <v>HHH</v>
      </c>
      <c r="AN115" s="19" t="str">
        <v>P_5</v>
      </c>
      <c r="AO115" s="19">
        <v>89</v>
      </c>
    </row>
    <row r="116" spans="2:41" x14ac:dyDescent="0.2">
      <c r="D116" s="19" t="str">
        <v>HHH</v>
      </c>
      <c r="E116" s="19" t="str">
        <v>P_6</v>
      </c>
      <c r="F116" s="19">
        <v>90</v>
      </c>
      <c r="G116" s="19">
        <v>90</v>
      </c>
      <c r="I116" s="19" t="str">
        <v>HHH</v>
      </c>
      <c r="J116" s="19" t="str">
        <v>P_6</v>
      </c>
      <c r="K116" s="19">
        <v>90</v>
      </c>
      <c r="L116" s="19">
        <v>90</v>
      </c>
      <c r="N116" s="19" t="str">
        <v>HHH</v>
      </c>
      <c r="O116" s="19" t="str">
        <v>P_6</v>
      </c>
      <c r="P116" s="19">
        <v>90</v>
      </c>
      <c r="R116" s="19" t="str">
        <v>HHH</v>
      </c>
      <c r="S116" s="19" t="str">
        <v>P_6</v>
      </c>
      <c r="T116" s="19">
        <v>90</v>
      </c>
      <c r="V116" s="19" t="str">
        <v>HHH</v>
      </c>
      <c r="W116" s="19" t="str">
        <v>P_6</v>
      </c>
      <c r="X116" s="19">
        <v>90</v>
      </c>
      <c r="Z116" s="19" t="str">
        <v>HHH</v>
      </c>
      <c r="AA116" s="19" t="str">
        <v>P_6</v>
      </c>
      <c r="AB116" s="19">
        <v>90</v>
      </c>
      <c r="AD116" s="19" t="str">
        <v>HHH</v>
      </c>
      <c r="AE116" s="19" t="str">
        <v>P_6</v>
      </c>
      <c r="AF116" s="19">
        <v>90</v>
      </c>
      <c r="AH116" s="19" t="str">
        <v>HHH</v>
      </c>
      <c r="AI116" s="19" t="str">
        <v>P_6</v>
      </c>
      <c r="AJ116" s="19">
        <v>90</v>
      </c>
      <c r="AM116" s="19" t="str">
        <v>HHH</v>
      </c>
      <c r="AN116" s="19" t="str">
        <v>P_6</v>
      </c>
      <c r="AO116" s="19">
        <v>90</v>
      </c>
    </row>
    <row r="117" spans="2:41" x14ac:dyDescent="0.2">
      <c r="D117" s="19" t="str">
        <v>HHH</v>
      </c>
      <c r="E117" s="19" t="str">
        <v>P_7</v>
      </c>
      <c r="F117" s="19">
        <v>91</v>
      </c>
      <c r="G117" s="19">
        <v>91</v>
      </c>
      <c r="I117" s="19" t="str">
        <v>HHH</v>
      </c>
      <c r="J117" s="19" t="str">
        <v>P_7</v>
      </c>
      <c r="K117" s="19">
        <v>91</v>
      </c>
      <c r="L117" s="19">
        <v>91</v>
      </c>
      <c r="N117" s="19" t="str">
        <v>HHH</v>
      </c>
      <c r="O117" s="19" t="str">
        <v>P_7</v>
      </c>
      <c r="P117" s="19">
        <v>91</v>
      </c>
      <c r="R117" s="19" t="str">
        <v>HHH</v>
      </c>
      <c r="S117" s="19" t="str">
        <v>P_7</v>
      </c>
      <c r="T117" s="19">
        <v>91</v>
      </c>
      <c r="V117" s="19" t="str">
        <v>HHH</v>
      </c>
      <c r="W117" s="19" t="str">
        <v>P_7</v>
      </c>
      <c r="X117" s="19">
        <v>91</v>
      </c>
      <c r="Z117" s="19" t="str">
        <v>HHH</v>
      </c>
      <c r="AA117" s="19" t="str">
        <v>P_7</v>
      </c>
      <c r="AB117" s="19">
        <v>91</v>
      </c>
      <c r="AD117" s="19" t="str">
        <v>HHH</v>
      </c>
      <c r="AE117" s="19" t="str">
        <v>P_7</v>
      </c>
      <c r="AF117" s="19">
        <v>91</v>
      </c>
      <c r="AH117" s="19" t="str">
        <v>HHH</v>
      </c>
      <c r="AI117" s="19" t="str">
        <v>P_7</v>
      </c>
      <c r="AJ117" s="19">
        <v>91</v>
      </c>
      <c r="AM117" s="19" t="str">
        <v>HHH</v>
      </c>
      <c r="AN117" s="19" t="str">
        <v>P_7</v>
      </c>
      <c r="AO117" s="19">
        <v>91</v>
      </c>
    </row>
    <row r="118" spans="2:41" x14ac:dyDescent="0.2">
      <c r="D118" s="19" t="str">
        <v>HHH</v>
      </c>
      <c r="E118" s="19" t="str">
        <v>P_8</v>
      </c>
      <c r="F118" s="19">
        <v>92</v>
      </c>
      <c r="G118" s="19">
        <v>92</v>
      </c>
      <c r="I118" s="19" t="str">
        <v>HHH</v>
      </c>
      <c r="J118" s="19" t="str">
        <v>P_8</v>
      </c>
      <c r="K118" s="19">
        <v>92</v>
      </c>
      <c r="L118" s="19">
        <v>92</v>
      </c>
      <c r="N118" s="19" t="str">
        <v>HHH</v>
      </c>
      <c r="O118" s="19" t="str">
        <v>P_8</v>
      </c>
      <c r="P118" s="19">
        <v>92</v>
      </c>
      <c r="R118" s="19" t="str">
        <v>HHH</v>
      </c>
      <c r="S118" s="19" t="str">
        <v>P_8</v>
      </c>
      <c r="T118" s="19">
        <v>92</v>
      </c>
      <c r="V118" s="19" t="str">
        <v>HHH</v>
      </c>
      <c r="W118" s="19" t="str">
        <v>P_8</v>
      </c>
      <c r="X118" s="19">
        <v>92</v>
      </c>
      <c r="Z118" s="19" t="str">
        <v>HHH</v>
      </c>
      <c r="AA118" s="19" t="str">
        <v>P_8</v>
      </c>
      <c r="AB118" s="19">
        <v>92</v>
      </c>
      <c r="AD118" s="19" t="str">
        <v>HHH</v>
      </c>
      <c r="AE118" s="19" t="str">
        <v>P_8</v>
      </c>
      <c r="AF118" s="19">
        <v>92</v>
      </c>
      <c r="AH118" s="19" t="str">
        <v>HHH</v>
      </c>
      <c r="AI118" s="19" t="str">
        <v>P_8</v>
      </c>
      <c r="AJ118" s="19">
        <v>92</v>
      </c>
      <c r="AM118" s="19" t="str">
        <v>HHH</v>
      </c>
      <c r="AN118" s="19" t="str">
        <v>P_8</v>
      </c>
      <c r="AO118" s="19">
        <v>92</v>
      </c>
    </row>
    <row r="119" spans="2:41" x14ac:dyDescent="0.2">
      <c r="D119" s="19" t="str">
        <v>HHH</v>
      </c>
      <c r="E119" s="19" t="str">
        <v>P_9</v>
      </c>
      <c r="F119" s="19">
        <v>93</v>
      </c>
      <c r="G119" s="19">
        <v>93</v>
      </c>
      <c r="I119" s="19" t="str">
        <v>HHH</v>
      </c>
      <c r="J119" s="19" t="str">
        <v>P_9</v>
      </c>
      <c r="K119" s="19">
        <v>93</v>
      </c>
      <c r="L119" s="19">
        <v>93</v>
      </c>
      <c r="N119" s="19" t="str">
        <v>HHH</v>
      </c>
      <c r="O119" s="19" t="str">
        <v>P_9</v>
      </c>
      <c r="P119" s="19">
        <v>93</v>
      </c>
      <c r="R119" s="19" t="str">
        <v>HHH</v>
      </c>
      <c r="S119" s="19" t="str">
        <v>P_9</v>
      </c>
      <c r="T119" s="19">
        <v>93</v>
      </c>
      <c r="V119" s="19" t="str">
        <v>HHH</v>
      </c>
      <c r="W119" s="19" t="str">
        <v>P_9</v>
      </c>
      <c r="X119" s="19">
        <v>93</v>
      </c>
      <c r="Z119" s="19" t="str">
        <v>HHH</v>
      </c>
      <c r="AA119" s="19" t="str">
        <v>P_9</v>
      </c>
      <c r="AB119" s="19">
        <v>93</v>
      </c>
      <c r="AD119" s="19" t="str">
        <v>HHH</v>
      </c>
      <c r="AE119" s="19" t="str">
        <v>P_9</v>
      </c>
      <c r="AF119" s="19">
        <v>93</v>
      </c>
      <c r="AH119" s="19" t="str">
        <v>HHH</v>
      </c>
      <c r="AI119" s="19" t="str">
        <v>P_9</v>
      </c>
      <c r="AJ119" s="19">
        <v>93</v>
      </c>
      <c r="AM119" s="19" t="str">
        <v>HHH</v>
      </c>
      <c r="AN119" s="19" t="str">
        <v>P_9</v>
      </c>
      <c r="AO119" s="19">
        <v>93</v>
      </c>
    </row>
    <row r="120" spans="2:41" x14ac:dyDescent="0.2">
      <c r="D120" s="19" t="str">
        <v>HHH</v>
      </c>
      <c r="E120" s="19" t="str">
        <v>P_10</v>
      </c>
      <c r="F120" s="19">
        <v>94</v>
      </c>
      <c r="G120" s="19">
        <v>94</v>
      </c>
      <c r="I120" s="19" t="str">
        <v>HHH</v>
      </c>
      <c r="J120" s="19" t="str">
        <v>P_10</v>
      </c>
      <c r="K120" s="19">
        <v>94</v>
      </c>
      <c r="L120" s="19">
        <v>94</v>
      </c>
      <c r="N120" s="19" t="str">
        <v>HHH</v>
      </c>
      <c r="O120" s="19" t="str">
        <v>P_10</v>
      </c>
      <c r="P120" s="19">
        <v>94</v>
      </c>
      <c r="R120" s="19" t="str">
        <v>HHH</v>
      </c>
      <c r="S120" s="19" t="str">
        <v>P_10</v>
      </c>
      <c r="T120" s="19">
        <v>94</v>
      </c>
      <c r="V120" s="19" t="str">
        <v>HHH</v>
      </c>
      <c r="W120" s="19" t="str">
        <v>P_10</v>
      </c>
      <c r="X120" s="19">
        <v>94</v>
      </c>
      <c r="Z120" s="19" t="str">
        <v>HHH</v>
      </c>
      <c r="AA120" s="19" t="str">
        <v>P_10</v>
      </c>
      <c r="AB120" s="19">
        <v>94</v>
      </c>
      <c r="AD120" s="19" t="str">
        <v>HHH</v>
      </c>
      <c r="AE120" s="19" t="str">
        <v>P_10</v>
      </c>
      <c r="AF120" s="19">
        <v>94</v>
      </c>
      <c r="AH120" s="19" t="str">
        <v>HHH</v>
      </c>
      <c r="AI120" s="19" t="str">
        <v>P_10</v>
      </c>
      <c r="AJ120" s="19">
        <v>94</v>
      </c>
      <c r="AM120" s="19" t="str">
        <v>HHH</v>
      </c>
      <c r="AN120" s="19" t="str">
        <v>P_10</v>
      </c>
      <c r="AO120" s="19">
        <v>94</v>
      </c>
    </row>
    <row r="121" spans="2:41" x14ac:dyDescent="0.2">
      <c r="D121" s="19" t="str">
        <v>HHH</v>
      </c>
      <c r="E121" s="19" t="str">
        <v>P_11</v>
      </c>
      <c r="F121" s="19">
        <v>95</v>
      </c>
      <c r="G121" s="19">
        <v>95</v>
      </c>
      <c r="I121" s="19" t="str">
        <v>HHH</v>
      </c>
      <c r="J121" s="19" t="str">
        <v>P_11</v>
      </c>
      <c r="K121" s="19">
        <v>95</v>
      </c>
      <c r="L121" s="19">
        <v>95</v>
      </c>
      <c r="N121" s="19" t="str">
        <v>HHH</v>
      </c>
      <c r="O121" s="19" t="str">
        <v>P_11</v>
      </c>
      <c r="P121" s="19">
        <v>95</v>
      </c>
      <c r="R121" s="19" t="str">
        <v>HHH</v>
      </c>
      <c r="S121" s="19" t="str">
        <v>P_11</v>
      </c>
      <c r="T121" s="19">
        <v>95</v>
      </c>
      <c r="V121" s="19" t="str">
        <v>HHH</v>
      </c>
      <c r="W121" s="19" t="str">
        <v>P_11</v>
      </c>
      <c r="X121" s="19">
        <v>95</v>
      </c>
      <c r="Z121" s="19" t="str">
        <v>HHH</v>
      </c>
      <c r="AA121" s="19" t="str">
        <v>P_11</v>
      </c>
      <c r="AB121" s="19">
        <v>95</v>
      </c>
      <c r="AD121" s="19" t="str">
        <v>HHH</v>
      </c>
      <c r="AE121" s="19" t="str">
        <v>P_11</v>
      </c>
      <c r="AF121" s="19">
        <v>95</v>
      </c>
      <c r="AH121" s="19" t="str">
        <v>HHH</v>
      </c>
      <c r="AI121" s="19" t="str">
        <v>P_11</v>
      </c>
      <c r="AJ121" s="19">
        <v>95</v>
      </c>
      <c r="AM121" s="19" t="str">
        <v>HHH</v>
      </c>
      <c r="AN121" s="19" t="str">
        <v>P_11</v>
      </c>
      <c r="AO121" s="19">
        <v>95</v>
      </c>
    </row>
    <row r="122" spans="2:41" x14ac:dyDescent="0.2">
      <c r="D122" s="19" t="str">
        <v>HHH</v>
      </c>
      <c r="E122" s="19" t="str">
        <v>P_12</v>
      </c>
      <c r="F122" s="19">
        <v>96</v>
      </c>
      <c r="G122" s="19">
        <v>96</v>
      </c>
      <c r="I122" s="19" t="str">
        <v>HHH</v>
      </c>
      <c r="J122" s="19" t="str">
        <v>P_12</v>
      </c>
      <c r="K122" s="19">
        <v>96</v>
      </c>
      <c r="L122" s="19">
        <v>96</v>
      </c>
      <c r="N122" s="19" t="str">
        <v>HHH</v>
      </c>
      <c r="O122" s="19" t="str">
        <v>P_12</v>
      </c>
      <c r="P122" s="19">
        <v>96</v>
      </c>
      <c r="R122" s="19" t="str">
        <v>HHH</v>
      </c>
      <c r="S122" s="19" t="str">
        <v>P_12</v>
      </c>
      <c r="T122" s="19">
        <v>96</v>
      </c>
      <c r="V122" s="19" t="str">
        <v>HHH</v>
      </c>
      <c r="W122" s="19" t="str">
        <v>P_12</v>
      </c>
      <c r="X122" s="19">
        <v>96</v>
      </c>
      <c r="Z122" s="19" t="str">
        <v>HHH</v>
      </c>
      <c r="AA122" s="19" t="str">
        <v>P_12</v>
      </c>
      <c r="AB122" s="19">
        <v>96</v>
      </c>
      <c r="AD122" s="19" t="str">
        <v>HHH</v>
      </c>
      <c r="AE122" s="19" t="str">
        <v>P_12</v>
      </c>
      <c r="AF122" s="19">
        <v>96</v>
      </c>
      <c r="AH122" s="19" t="str">
        <v>HHH</v>
      </c>
      <c r="AI122" s="19" t="str">
        <v>P_12</v>
      </c>
      <c r="AJ122" s="19">
        <v>96</v>
      </c>
      <c r="AM122" s="19" t="str">
        <v>HHH</v>
      </c>
      <c r="AN122" s="19" t="str">
        <v>P_12</v>
      </c>
      <c r="AO122" s="19">
        <v>96</v>
      </c>
    </row>
    <row r="124" spans="2:41" s="7" customFormat="1" ht="16.5" thickBot="1" x14ac:dyDescent="0.3">
      <c r="B124" s="8">
        <f xml:space="preserve"> MAX(B$1:B123) + 1</f>
        <v>2</v>
      </c>
      <c r="C124" s="7" t="s">
        <v>77</v>
      </c>
    </row>
    <row r="126" spans="2:41" x14ac:dyDescent="0.2">
      <c r="B126" s="27" t="s">
        <v>76</v>
      </c>
      <c r="C126" s="26"/>
      <c r="D126" s="26"/>
      <c r="E126" s="26"/>
      <c r="F126" s="26"/>
      <c r="G126" s="26"/>
      <c r="H126" s="26"/>
      <c r="I126" s="26"/>
      <c r="J126" s="26"/>
      <c r="K126" s="26"/>
      <c r="L126" s="26"/>
      <c r="M126" s="26"/>
      <c r="N126" s="26"/>
      <c r="O126" s="26"/>
      <c r="P126" s="26"/>
      <c r="Q126" s="26"/>
      <c r="R126" s="26"/>
      <c r="S126" s="26"/>
      <c r="T126" s="26"/>
      <c r="U126" s="26"/>
    </row>
    <row r="128" spans="2:41" x14ac:dyDescent="0.2">
      <c r="C128" s="23" t="s">
        <v>62</v>
      </c>
      <c r="D128" s="24" t="str">
        <f xml:space="preserve"> ""</f>
        <v/>
      </c>
    </row>
    <row r="129" spans="3:99" x14ac:dyDescent="0.2">
      <c r="C129" s="23" t="s">
        <v>63</v>
      </c>
      <c r="D129" s="25">
        <v>0</v>
      </c>
    </row>
    <row r="130" spans="3:99" x14ac:dyDescent="0.2">
      <c r="C130" s="23" t="s">
        <v>64</v>
      </c>
      <c r="D130" s="25">
        <v>1</v>
      </c>
    </row>
    <row r="132" spans="3:99" ht="13.5" thickBot="1" x14ac:dyDescent="0.25">
      <c r="C132" s="20"/>
      <c r="D132" s="20" t="s">
        <v>59</v>
      </c>
      <c r="E132" s="20" t="s">
        <v>60</v>
      </c>
      <c r="F132" s="20" t="s">
        <v>61</v>
      </c>
    </row>
    <row r="133" spans="3:99" x14ac:dyDescent="0.2">
      <c r="C133" s="22" t="s">
        <v>59</v>
      </c>
      <c r="D133" s="67" t="str" cm="1">
        <f t="array" ref="D133:F228" xml:space="preserve"> _xlfn.LAMBDA(_xlpm.row_headers,_xlpm.column_headers,_xlpm.data,_xlop.replace_blanks,_xlop.filter_blanks,_xlop.output_vertical,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0, IF(_xlpm.filter_blanks, 1, 0)),
    _xlpm._vrt, IF( _xlfn.ISOMITTED(_xlpm.output_vertical), 1, IF(_xlpm.output_vertical, 1, 0)),
    _xlpm._keys, _xlfn.LET(
      _xlpm._rr, ROWS(_xlpm._rh),
      _xlpm._rc, COLUMNS(_xlpm._rh),
      _xlpm._cc, COLUMNS(_xlpm._ch),
      _xlfn.MAKEARRAY(_xlpm._rr * _xlpm._cc, _xlpm._rc, _xlfn.LAMBDA(_xlpm._row,_xlpm._col, INDEX(_xlpm._rh, ROUNDUP(_xlpm._row / _xlpm._cc, 0), _xlpm._col)))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IF(NOT(_xlpm._vrt), TRANSPOSE(_xlpm._df), _xlpm._df)
    ),
    CHOOSE(_xlpm._inpChk, _xlpm._rtn, _xlfn.LAMBDA(0), #VALUE!)
  )
)($D$12:$D$19, $E$11:$P$11, $E$12:$P$19, D128, D129, D130)</f>
        <v>AAA</v>
      </c>
      <c r="E133" s="19" t="str">
        <v>P_1</v>
      </c>
      <c r="F133" s="19">
        <v>1</v>
      </c>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row>
    <row r="134" spans="3:99" x14ac:dyDescent="0.2">
      <c r="C134" s="22" t="s">
        <v>60</v>
      </c>
      <c r="D134" s="19" t="str">
        <v>AAA</v>
      </c>
      <c r="E134" s="19" t="str">
        <v>P_2</v>
      </c>
      <c r="F134" s="19">
        <v>2</v>
      </c>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row>
    <row r="135" spans="3:99" x14ac:dyDescent="0.2">
      <c r="C135" s="22" t="s">
        <v>61</v>
      </c>
      <c r="D135" s="19" t="str">
        <v>AAA</v>
      </c>
      <c r="E135" s="19" t="str">
        <v>P_3</v>
      </c>
      <c r="F135" s="19">
        <v>3</v>
      </c>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row>
    <row r="136" spans="3:99" x14ac:dyDescent="0.2">
      <c r="D136" s="19" t="str">
        <v>AAA</v>
      </c>
      <c r="E136" s="19" t="str">
        <v>P_4</v>
      </c>
      <c r="F136" s="19">
        <v>4</v>
      </c>
    </row>
    <row r="137" spans="3:99" x14ac:dyDescent="0.2">
      <c r="D137" s="19" t="str">
        <v>AAA</v>
      </c>
      <c r="E137" s="19" t="str">
        <v>P_5</v>
      </c>
      <c r="F137" s="19">
        <v>5</v>
      </c>
      <c r="H137" s="51" t="str" cm="1">
        <f t="array" aca="1" ref="H137:H168" ca="1" xml:space="preserve"> _xlfn.TEXTSPLIT( _xlfn.FORMULATEXT(D133), , CHAR(10))</f>
        <v>= LAMBDA(row_headers,column_headers,data,[replace_blanks],[filter_blanks],[output_vertical],</v>
      </c>
    </row>
    <row r="138" spans="3:99" x14ac:dyDescent="0.2">
      <c r="D138" s="19" t="str">
        <v>AAA</v>
      </c>
      <c r="E138" s="19" t="str">
        <v>P_6</v>
      </c>
      <c r="F138" s="19">
        <v>6</v>
      </c>
      <c r="H138" s="51" t="str">
        <f ca="1"/>
        <v xml:space="preserve">  LET(</v>
      </c>
    </row>
    <row r="139" spans="3:99" x14ac:dyDescent="0.2">
      <c r="D139" s="19" t="str">
        <v>AAA</v>
      </c>
      <c r="E139" s="19" t="str">
        <v>P_7</v>
      </c>
      <c r="F139" s="19">
        <v>7</v>
      </c>
      <c r="H139" s="51" t="str">
        <f ca="1"/>
        <v xml:space="preserve">    _rh, row_headers,</v>
      </c>
    </row>
    <row r="140" spans="3:99" x14ac:dyDescent="0.2">
      <c r="D140" s="19" t="str">
        <v>AAA</v>
      </c>
      <c r="E140" s="19" t="str">
        <v>P_8</v>
      </c>
      <c r="F140" s="19">
        <v>8</v>
      </c>
      <c r="H140" s="51" t="str">
        <f ca="1"/>
        <v xml:space="preserve">    _ch, column_headers,</v>
      </c>
    </row>
    <row r="141" spans="3:99" x14ac:dyDescent="0.2">
      <c r="D141" s="19" t="str">
        <v>AAA</v>
      </c>
      <c r="E141" s="19" t="str">
        <v>P_9</v>
      </c>
      <c r="F141" s="19">
        <v>9</v>
      </c>
      <c r="H141" s="51" t="str">
        <f ca="1"/>
        <v xml:space="preserve">    _dd, data,</v>
      </c>
    </row>
    <row r="142" spans="3:99" x14ac:dyDescent="0.2">
      <c r="D142" s="19" t="str">
        <v>AAA</v>
      </c>
      <c r="E142" s="19" t="str">
        <v>P_10</v>
      </c>
      <c r="F142" s="19">
        <v>10</v>
      </c>
      <c r="H142" s="51" t="str">
        <f ca="1"/>
        <v xml:space="preserve">    _inpChk, IFS(</v>
      </c>
    </row>
    <row r="143" spans="3:99" x14ac:dyDescent="0.2">
      <c r="D143" s="19" t="str">
        <v>AAA</v>
      </c>
      <c r="E143" s="19" t="str">
        <v>P_11</v>
      </c>
      <c r="F143" s="19">
        <v>11</v>
      </c>
      <c r="H143" s="51" t="str">
        <f ca="1"/>
        <v xml:space="preserve">      IFERROR( OR( ROWS(_rh) &lt; 1, COLUMNS(_rh) &lt; 1, ROWS(_ch) &lt;&gt; 1, COLUMNS(_ch) &lt; 1, ROWS(_dd) &lt; 1, COLUMNS(_dd) &lt; 1), 3), 3,</v>
      </c>
    </row>
    <row r="144" spans="3:99" x14ac:dyDescent="0.2">
      <c r="D144" s="19" t="str">
        <v>AAA</v>
      </c>
      <c r="E144" s="19" t="str">
        <v>P_12</v>
      </c>
      <c r="F144" s="19">
        <v>12</v>
      </c>
      <c r="H144" s="51" t="str">
        <f ca="1"/>
        <v xml:space="preserve">      IFERROR( OR( ROWS(_dd) &lt;&gt; ROWS(_rh), COLUMNS(_dd) &lt;&gt; COLUMNS(_ch)), 3), 2,</v>
      </c>
    </row>
    <row r="145" spans="4:8" x14ac:dyDescent="0.2">
      <c r="D145" s="19" t="str">
        <v>BBB</v>
      </c>
      <c r="E145" s="19" t="str">
        <v>P_1</v>
      </c>
      <c r="F145" s="19">
        <v>13</v>
      </c>
      <c r="H145" s="51" t="str">
        <f ca="1"/>
        <v xml:space="preserve">      TRUE, 1</v>
      </c>
    </row>
    <row r="146" spans="4:8" x14ac:dyDescent="0.2">
      <c r="D146" s="19" t="str">
        <v>BBB</v>
      </c>
      <c r="E146" s="19" t="str">
        <v>P_2</v>
      </c>
      <c r="F146" s="19">
        <v>14</v>
      </c>
      <c r="H146" s="51" t="str">
        <f ca="1"/>
        <v xml:space="preserve">    ),</v>
      </c>
    </row>
    <row r="147" spans="4:8" x14ac:dyDescent="0.2">
      <c r="D147" s="19" t="str">
        <v>BBB</v>
      </c>
      <c r="E147" s="19" t="str">
        <v>P_3</v>
      </c>
      <c r="F147" s="19">
        <v>15</v>
      </c>
      <c r="H147" s="51" t="str">
        <f ca="1"/>
        <v xml:space="preserve">    _rep, IF( ISOMITTED(replace_blanks), "", replace_blanks),</v>
      </c>
    </row>
    <row r="148" spans="4:8" x14ac:dyDescent="0.2">
      <c r="D148" s="19" t="str">
        <v>BBB</v>
      </c>
      <c r="E148" s="19" t="str">
        <v>P_4</v>
      </c>
      <c r="F148" s="19">
        <v>16</v>
      </c>
      <c r="H148" s="51" t="str">
        <f ca="1"/>
        <v xml:space="preserve">    _fltr, IF( ISOMITTED(filter_blanks), 0, IF(filter_blanks, 1, 0)),</v>
      </c>
    </row>
    <row r="149" spans="4:8" x14ac:dyDescent="0.2">
      <c r="D149" s="19" t="str">
        <v>BBB</v>
      </c>
      <c r="E149" s="19" t="str">
        <v>P_5</v>
      </c>
      <c r="F149" s="19">
        <v>17</v>
      </c>
      <c r="H149" s="51" t="str">
        <f ca="1"/>
        <v xml:space="preserve">    _vrt, IF( ISOMITTED(output_vertical), 1, IF(output_vertical, 1, 0)),</v>
      </c>
    </row>
    <row r="150" spans="4:8" x14ac:dyDescent="0.2">
      <c r="D150" s="19" t="str">
        <v>BBB</v>
      </c>
      <c r="E150" s="19" t="str">
        <v>P_6</v>
      </c>
      <c r="F150" s="19">
        <v>18</v>
      </c>
      <c r="H150" s="51" t="str">
        <f ca="1"/>
        <v xml:space="preserve">    _keys, LET(</v>
      </c>
    </row>
    <row r="151" spans="4:8" x14ac:dyDescent="0.2">
      <c r="D151" s="19" t="str">
        <v>BBB</v>
      </c>
      <c r="E151" s="19" t="str">
        <v>P_7</v>
      </c>
      <c r="F151" s="19">
        <v>19</v>
      </c>
      <c r="H151" s="51" t="str">
        <f ca="1"/>
        <v xml:space="preserve">      _rr, ROWS(_rh),</v>
      </c>
    </row>
    <row r="152" spans="4:8" x14ac:dyDescent="0.2">
      <c r="D152" s="19" t="str">
        <v>BBB</v>
      </c>
      <c r="E152" s="19" t="str">
        <v>P_8</v>
      </c>
      <c r="F152" s="19">
        <v>20</v>
      </c>
      <c r="H152" s="51" t="str">
        <f ca="1"/>
        <v xml:space="preserve">      _rc, COLUMNS(_rh),</v>
      </c>
    </row>
    <row r="153" spans="4:8" x14ac:dyDescent="0.2">
      <c r="D153" s="19" t="str">
        <v>BBB</v>
      </c>
      <c r="E153" s="19" t="str">
        <v>P_9</v>
      </c>
      <c r="F153" s="19">
        <v>21</v>
      </c>
      <c r="H153" s="51" t="str">
        <f ca="1"/>
        <v xml:space="preserve">      _cc, COLUMNS(_ch),</v>
      </c>
    </row>
    <row r="154" spans="4:8" x14ac:dyDescent="0.2">
      <c r="D154" s="19" t="str">
        <v>BBB</v>
      </c>
      <c r="E154" s="19" t="str">
        <v>P_10</v>
      </c>
      <c r="F154" s="19">
        <v>22</v>
      </c>
      <c r="H154" s="51" t="str">
        <f ca="1"/>
        <v xml:space="preserve">      MAKEARRAY(_rr * _cc, _rc, LAMBDA(_row,_col, INDEX(_rh, ROUNDUP(_row / _cc, 0), _col)))</v>
      </c>
    </row>
    <row r="155" spans="4:8" x14ac:dyDescent="0.2">
      <c r="D155" s="19" t="str">
        <v>BBB</v>
      </c>
      <c r="E155" s="19" t="str">
        <v>P_11</v>
      </c>
      <c r="F155" s="19">
        <v>23</v>
      </c>
      <c r="H155" s="51" t="str">
        <f ca="1"/>
        <v xml:space="preserve">    ),</v>
      </c>
    </row>
    <row r="156" spans="4:8" x14ac:dyDescent="0.2">
      <c r="D156" s="19" t="str">
        <v>BBB</v>
      </c>
      <c r="E156" s="19" t="str">
        <v>P_12</v>
      </c>
      <c r="F156" s="19">
        <v>24</v>
      </c>
      <c r="H156" s="51" t="str">
        <f ca="1"/>
        <v xml:space="preserve">    _names, TOCOL( IF( SEQUENCE( ROWS(_rh), 1), _ch)),</v>
      </c>
    </row>
    <row r="157" spans="4:8" x14ac:dyDescent="0.2">
      <c r="D157" s="19" t="str">
        <v>CCC</v>
      </c>
      <c r="E157" s="19" t="str">
        <v>P_1</v>
      </c>
      <c r="F157" s="19">
        <v>25</v>
      </c>
      <c r="H157" s="51" t="str">
        <f ca="1"/>
        <v xml:space="preserve">    _values, LET(</v>
      </c>
    </row>
    <row r="158" spans="4:8" x14ac:dyDescent="0.2">
      <c r="D158" s="19" t="str">
        <v>CCC</v>
      </c>
      <c r="E158" s="19" t="str">
        <v>P_2</v>
      </c>
      <c r="F158" s="19">
        <v>26</v>
      </c>
      <c r="H158" s="51" t="str">
        <f ca="1"/>
        <v xml:space="preserve">      _dp, TOCOL(_dd),</v>
      </c>
    </row>
    <row r="159" spans="4:8" x14ac:dyDescent="0.2">
      <c r="D159" s="19" t="str">
        <v>CCC</v>
      </c>
      <c r="E159" s="19" t="str">
        <v>P_3</v>
      </c>
      <c r="F159" s="19">
        <v>27</v>
      </c>
      <c r="H159" s="51" t="str">
        <f ca="1"/>
        <v xml:space="preserve">      IF( ISBLANK(_dp), _rep, _dp)</v>
      </c>
    </row>
    <row r="160" spans="4:8" x14ac:dyDescent="0.2">
      <c r="D160" s="19" t="str">
        <v>CCC</v>
      </c>
      <c r="E160" s="19" t="str">
        <v>P_4</v>
      </c>
      <c r="F160" s="19">
        <v>28</v>
      </c>
      <c r="H160" s="51" t="str">
        <f ca="1"/>
        <v xml:space="preserve">    ),</v>
      </c>
    </row>
    <row r="161" spans="4:8" x14ac:dyDescent="0.2">
      <c r="D161" s="19" t="str">
        <v>CCC</v>
      </c>
      <c r="E161" s="19" t="str">
        <v>P_5</v>
      </c>
      <c r="F161" s="19">
        <v>29</v>
      </c>
      <c r="H161" s="51" t="str">
        <f ca="1"/>
        <v xml:space="preserve">    _rtn, LET(</v>
      </c>
    </row>
    <row r="162" spans="4:8" x14ac:dyDescent="0.2">
      <c r="D162" s="19" t="str">
        <v>CCC</v>
      </c>
      <c r="E162" s="19" t="str">
        <v>P_6</v>
      </c>
      <c r="F162" s="19">
        <v>30</v>
      </c>
      <c r="H162" s="51" t="str">
        <f ca="1"/>
        <v xml:space="preserve">      _dt, HSTACK(_keys, _names, _values),</v>
      </c>
    </row>
    <row r="163" spans="4:8" x14ac:dyDescent="0.2">
      <c r="D163" s="19" t="str">
        <v>CCC</v>
      </c>
      <c r="E163" s="19" t="str">
        <v>P_7</v>
      </c>
      <c r="F163" s="19">
        <v>31</v>
      </c>
      <c r="H163" s="51" t="str">
        <f ca="1"/>
        <v xml:space="preserve">      _df, IF(_fltr, FILTER(_dt, CHOOSECOLS(_dt, -1) &lt;&gt; ""), _dt),</v>
      </c>
    </row>
    <row r="164" spans="4:8" x14ac:dyDescent="0.2">
      <c r="D164" s="19" t="str">
        <v>CCC</v>
      </c>
      <c r="E164" s="19" t="str">
        <v>P_8</v>
      </c>
      <c r="F164" s="19">
        <v>32</v>
      </c>
      <c r="H164" s="51" t="str">
        <f ca="1"/>
        <v xml:space="preserve">      IF(NOT(_vrt), TRANSPOSE(_df), _df)</v>
      </c>
    </row>
    <row r="165" spans="4:8" x14ac:dyDescent="0.2">
      <c r="D165" s="19" t="str">
        <v>CCC</v>
      </c>
      <c r="E165" s="19" t="str">
        <v>P_9</v>
      </c>
      <c r="F165" s="19">
        <v>33</v>
      </c>
      <c r="H165" s="51" t="str">
        <f ca="1"/>
        <v xml:space="preserve">    ),</v>
      </c>
    </row>
    <row r="166" spans="4:8" x14ac:dyDescent="0.2">
      <c r="D166" s="19" t="str">
        <v>CCC</v>
      </c>
      <c r="E166" s="19" t="str">
        <v>P_10</v>
      </c>
      <c r="F166" s="19">
        <v>34</v>
      </c>
      <c r="H166" s="51" t="str">
        <f ca="1"/>
        <v xml:space="preserve">    CHOOSE(_inpChk, _rtn, LAMBDA(0), #VALUE!)</v>
      </c>
    </row>
    <row r="167" spans="4:8" x14ac:dyDescent="0.2">
      <c r="D167" s="19" t="str">
        <v>CCC</v>
      </c>
      <c r="E167" s="19" t="str">
        <v>P_11</v>
      </c>
      <c r="F167" s="19">
        <v>35</v>
      </c>
      <c r="H167" s="51" t="str">
        <f ca="1"/>
        <v xml:space="preserve">  )</v>
      </c>
    </row>
    <row r="168" spans="4:8" x14ac:dyDescent="0.2">
      <c r="D168" s="19" t="str">
        <v>CCC</v>
      </c>
      <c r="E168" s="19" t="str">
        <v>P_12</v>
      </c>
      <c r="F168" s="19">
        <v>36</v>
      </c>
      <c r="H168" s="51" t="str">
        <f ca="1"/>
        <v>)($D$12:$D$19, $E$11:$P$11, $E$12:$P$19, D128, D129, D130)</v>
      </c>
    </row>
    <row r="169" spans="4:8" x14ac:dyDescent="0.2">
      <c r="D169" s="19" t="str">
        <v>DDD</v>
      </c>
      <c r="E169" s="19" t="str">
        <v>P_1</v>
      </c>
      <c r="F169" s="19">
        <v>37</v>
      </c>
    </row>
    <row r="170" spans="4:8" x14ac:dyDescent="0.2">
      <c r="D170" s="19" t="str">
        <v>DDD</v>
      </c>
      <c r="E170" s="19" t="str">
        <v>P_2</v>
      </c>
      <c r="F170" s="19">
        <v>38</v>
      </c>
    </row>
    <row r="171" spans="4:8" x14ac:dyDescent="0.2">
      <c r="D171" s="19" t="str">
        <v>DDD</v>
      </c>
      <c r="E171" s="19" t="str">
        <v>P_3</v>
      </c>
      <c r="F171" s="19">
        <v>39</v>
      </c>
    </row>
    <row r="172" spans="4:8" x14ac:dyDescent="0.2">
      <c r="D172" s="19" t="str">
        <v>DDD</v>
      </c>
      <c r="E172" s="19" t="str">
        <v>P_4</v>
      </c>
      <c r="F172" s="19">
        <v>40</v>
      </c>
    </row>
    <row r="173" spans="4:8" x14ac:dyDescent="0.2">
      <c r="D173" s="19" t="str">
        <v>DDD</v>
      </c>
      <c r="E173" s="19" t="str">
        <v>P_5</v>
      </c>
      <c r="F173" s="19">
        <v>41</v>
      </c>
    </row>
    <row r="174" spans="4:8" x14ac:dyDescent="0.2">
      <c r="D174" s="19" t="str">
        <v>DDD</v>
      </c>
      <c r="E174" s="19" t="str">
        <v>P_6</v>
      </c>
      <c r="F174" s="19">
        <v>42</v>
      </c>
    </row>
    <row r="175" spans="4:8" x14ac:dyDescent="0.2">
      <c r="D175" s="19" t="str">
        <v>DDD</v>
      </c>
      <c r="E175" s="19" t="str">
        <v>P_7</v>
      </c>
      <c r="F175" s="19">
        <v>43</v>
      </c>
    </row>
    <row r="176" spans="4:8" x14ac:dyDescent="0.2">
      <c r="D176" s="19" t="str">
        <v>DDD</v>
      </c>
      <c r="E176" s="19" t="str">
        <v>P_8</v>
      </c>
      <c r="F176" s="19">
        <v>44</v>
      </c>
    </row>
    <row r="177" spans="4:6" x14ac:dyDescent="0.2">
      <c r="D177" s="19" t="str">
        <v>DDD</v>
      </c>
      <c r="E177" s="19" t="str">
        <v>P_9</v>
      </c>
      <c r="F177" s="19">
        <v>45</v>
      </c>
    </row>
    <row r="178" spans="4:6" x14ac:dyDescent="0.2">
      <c r="D178" s="19" t="str">
        <v>DDD</v>
      </c>
      <c r="E178" s="19" t="str">
        <v>P_10</v>
      </c>
      <c r="F178" s="19">
        <v>46</v>
      </c>
    </row>
    <row r="179" spans="4:6" x14ac:dyDescent="0.2">
      <c r="D179" s="19" t="str">
        <v>DDD</v>
      </c>
      <c r="E179" s="19" t="str">
        <v>P_11</v>
      </c>
      <c r="F179" s="19">
        <v>47</v>
      </c>
    </row>
    <row r="180" spans="4:6" x14ac:dyDescent="0.2">
      <c r="D180" s="19" t="str">
        <v>DDD</v>
      </c>
      <c r="E180" s="19" t="str">
        <v>P_12</v>
      </c>
      <c r="F180" s="19">
        <v>48</v>
      </c>
    </row>
    <row r="181" spans="4:6" x14ac:dyDescent="0.2">
      <c r="D181" s="19" t="str">
        <v>EEE</v>
      </c>
      <c r="E181" s="19" t="str">
        <v>P_1</v>
      </c>
      <c r="F181" s="19">
        <v>49</v>
      </c>
    </row>
    <row r="182" spans="4:6" x14ac:dyDescent="0.2">
      <c r="D182" s="19" t="str">
        <v>EEE</v>
      </c>
      <c r="E182" s="19" t="str">
        <v>P_2</v>
      </c>
      <c r="F182" s="19">
        <v>50</v>
      </c>
    </row>
    <row r="183" spans="4:6" x14ac:dyDescent="0.2">
      <c r="D183" s="19" t="str">
        <v>EEE</v>
      </c>
      <c r="E183" s="19" t="str">
        <v>P_3</v>
      </c>
      <c r="F183" s="19">
        <v>51</v>
      </c>
    </row>
    <row r="184" spans="4:6" x14ac:dyDescent="0.2">
      <c r="D184" s="19" t="str">
        <v>EEE</v>
      </c>
      <c r="E184" s="19" t="str">
        <v>P_4</v>
      </c>
      <c r="F184" s="19">
        <v>52</v>
      </c>
    </row>
    <row r="185" spans="4:6" x14ac:dyDescent="0.2">
      <c r="D185" s="19" t="str">
        <v>EEE</v>
      </c>
      <c r="E185" s="19" t="str">
        <v>P_5</v>
      </c>
      <c r="F185" s="19">
        <v>53</v>
      </c>
    </row>
    <row r="186" spans="4:6" x14ac:dyDescent="0.2">
      <c r="D186" s="19" t="str">
        <v>EEE</v>
      </c>
      <c r="E186" s="19" t="str">
        <v>P_6</v>
      </c>
      <c r="F186" s="19">
        <v>54</v>
      </c>
    </row>
    <row r="187" spans="4:6" x14ac:dyDescent="0.2">
      <c r="D187" s="19" t="str">
        <v>EEE</v>
      </c>
      <c r="E187" s="19" t="str">
        <v>P_7</v>
      </c>
      <c r="F187" s="19">
        <v>55</v>
      </c>
    </row>
    <row r="188" spans="4:6" x14ac:dyDescent="0.2">
      <c r="D188" s="19" t="str">
        <v>EEE</v>
      </c>
      <c r="E188" s="19" t="str">
        <v>P_8</v>
      </c>
      <c r="F188" s="19">
        <v>56</v>
      </c>
    </row>
    <row r="189" spans="4:6" x14ac:dyDescent="0.2">
      <c r="D189" s="19" t="str">
        <v>EEE</v>
      </c>
      <c r="E189" s="19" t="str">
        <v>P_9</v>
      </c>
      <c r="F189" s="19">
        <v>57</v>
      </c>
    </row>
    <row r="190" spans="4:6" x14ac:dyDescent="0.2">
      <c r="D190" s="19" t="str">
        <v>EEE</v>
      </c>
      <c r="E190" s="19" t="str">
        <v>P_10</v>
      </c>
      <c r="F190" s="19">
        <v>58</v>
      </c>
    </row>
    <row r="191" spans="4:6" x14ac:dyDescent="0.2">
      <c r="D191" s="19" t="str">
        <v>EEE</v>
      </c>
      <c r="E191" s="19" t="str">
        <v>P_11</v>
      </c>
      <c r="F191" s="19">
        <v>59</v>
      </c>
    </row>
    <row r="192" spans="4:6" x14ac:dyDescent="0.2">
      <c r="D192" s="19" t="str">
        <v>EEE</v>
      </c>
      <c r="E192" s="19" t="str">
        <v>P_12</v>
      </c>
      <c r="F192" s="19">
        <v>60</v>
      </c>
    </row>
    <row r="193" spans="4:6" x14ac:dyDescent="0.2">
      <c r="D193" s="19" t="str">
        <v>FFF</v>
      </c>
      <c r="E193" s="19" t="str">
        <v>P_1</v>
      </c>
      <c r="F193" s="19">
        <v>61</v>
      </c>
    </row>
    <row r="194" spans="4:6" x14ac:dyDescent="0.2">
      <c r="D194" s="19" t="str">
        <v>FFF</v>
      </c>
      <c r="E194" s="19" t="str">
        <v>P_2</v>
      </c>
      <c r="F194" s="19">
        <v>62</v>
      </c>
    </row>
    <row r="195" spans="4:6" x14ac:dyDescent="0.2">
      <c r="D195" s="19" t="str">
        <v>FFF</v>
      </c>
      <c r="E195" s="19" t="str">
        <v>P_3</v>
      </c>
      <c r="F195" s="19">
        <v>63</v>
      </c>
    </row>
    <row r="196" spans="4:6" x14ac:dyDescent="0.2">
      <c r="D196" s="19" t="str">
        <v>FFF</v>
      </c>
      <c r="E196" s="19" t="str">
        <v>P_4</v>
      </c>
      <c r="F196" s="19">
        <v>64</v>
      </c>
    </row>
    <row r="197" spans="4:6" x14ac:dyDescent="0.2">
      <c r="D197" s="19" t="str">
        <v>FFF</v>
      </c>
      <c r="E197" s="19" t="str">
        <v>P_5</v>
      </c>
      <c r="F197" s="19">
        <v>65</v>
      </c>
    </row>
    <row r="198" spans="4:6" x14ac:dyDescent="0.2">
      <c r="D198" s="19" t="str">
        <v>FFF</v>
      </c>
      <c r="E198" s="19" t="str">
        <v>P_6</v>
      </c>
      <c r="F198" s="19">
        <v>66</v>
      </c>
    </row>
    <row r="199" spans="4:6" x14ac:dyDescent="0.2">
      <c r="D199" s="19" t="str">
        <v>FFF</v>
      </c>
      <c r="E199" s="19" t="str">
        <v>P_7</v>
      </c>
      <c r="F199" s="19">
        <v>67</v>
      </c>
    </row>
    <row r="200" spans="4:6" x14ac:dyDescent="0.2">
      <c r="D200" s="19" t="str">
        <v>FFF</v>
      </c>
      <c r="E200" s="19" t="str">
        <v>P_8</v>
      </c>
      <c r="F200" s="19">
        <v>68</v>
      </c>
    </row>
    <row r="201" spans="4:6" x14ac:dyDescent="0.2">
      <c r="D201" s="19" t="str">
        <v>FFF</v>
      </c>
      <c r="E201" s="19" t="str">
        <v>P_9</v>
      </c>
      <c r="F201" s="19">
        <v>69</v>
      </c>
    </row>
    <row r="202" spans="4:6" x14ac:dyDescent="0.2">
      <c r="D202" s="19" t="str">
        <v>FFF</v>
      </c>
      <c r="E202" s="19" t="str">
        <v>P_10</v>
      </c>
      <c r="F202" s="19">
        <v>70</v>
      </c>
    </row>
    <row r="203" spans="4:6" x14ac:dyDescent="0.2">
      <c r="D203" s="19" t="str">
        <v>FFF</v>
      </c>
      <c r="E203" s="19" t="str">
        <v>P_11</v>
      </c>
      <c r="F203" s="19">
        <v>71</v>
      </c>
    </row>
    <row r="204" spans="4:6" x14ac:dyDescent="0.2">
      <c r="D204" s="19" t="str">
        <v>FFF</v>
      </c>
      <c r="E204" s="19" t="str">
        <v>P_12</v>
      </c>
      <c r="F204" s="19">
        <v>72</v>
      </c>
    </row>
    <row r="205" spans="4:6" x14ac:dyDescent="0.2">
      <c r="D205" s="19" t="str">
        <v>GGG</v>
      </c>
      <c r="E205" s="19" t="str">
        <v>P_1</v>
      </c>
      <c r="F205" s="19">
        <v>73</v>
      </c>
    </row>
    <row r="206" spans="4:6" x14ac:dyDescent="0.2">
      <c r="D206" s="19" t="str">
        <v>GGG</v>
      </c>
      <c r="E206" s="19" t="str">
        <v>P_2</v>
      </c>
      <c r="F206" s="19">
        <v>74</v>
      </c>
    </row>
    <row r="207" spans="4:6" x14ac:dyDescent="0.2">
      <c r="D207" s="19" t="str">
        <v>GGG</v>
      </c>
      <c r="E207" s="19" t="str">
        <v>P_3</v>
      </c>
      <c r="F207" s="19">
        <v>75</v>
      </c>
    </row>
    <row r="208" spans="4:6" x14ac:dyDescent="0.2">
      <c r="D208" s="19" t="str">
        <v>GGG</v>
      </c>
      <c r="E208" s="19" t="str">
        <v>P_4</v>
      </c>
      <c r="F208" s="19">
        <v>76</v>
      </c>
    </row>
    <row r="209" spans="4:6" x14ac:dyDescent="0.2">
      <c r="D209" s="19" t="str">
        <v>GGG</v>
      </c>
      <c r="E209" s="19" t="str">
        <v>P_5</v>
      </c>
      <c r="F209" s="19">
        <v>77</v>
      </c>
    </row>
    <row r="210" spans="4:6" x14ac:dyDescent="0.2">
      <c r="D210" s="19" t="str">
        <v>GGG</v>
      </c>
      <c r="E210" s="19" t="str">
        <v>P_6</v>
      </c>
      <c r="F210" s="19">
        <v>78</v>
      </c>
    </row>
    <row r="211" spans="4:6" x14ac:dyDescent="0.2">
      <c r="D211" s="19" t="str">
        <v>GGG</v>
      </c>
      <c r="E211" s="19" t="str">
        <v>P_7</v>
      </c>
      <c r="F211" s="19">
        <v>79</v>
      </c>
    </row>
    <row r="212" spans="4:6" x14ac:dyDescent="0.2">
      <c r="D212" s="19" t="str">
        <v>GGG</v>
      </c>
      <c r="E212" s="19" t="str">
        <v>P_8</v>
      </c>
      <c r="F212" s="19">
        <v>80</v>
      </c>
    </row>
    <row r="213" spans="4:6" x14ac:dyDescent="0.2">
      <c r="D213" s="19" t="str">
        <v>GGG</v>
      </c>
      <c r="E213" s="19" t="str">
        <v>P_9</v>
      </c>
      <c r="F213" s="19">
        <v>81</v>
      </c>
    </row>
    <row r="214" spans="4:6" x14ac:dyDescent="0.2">
      <c r="D214" s="19" t="str">
        <v>GGG</v>
      </c>
      <c r="E214" s="19" t="str">
        <v>P_10</v>
      </c>
      <c r="F214" s="19">
        <v>82</v>
      </c>
    </row>
    <row r="215" spans="4:6" x14ac:dyDescent="0.2">
      <c r="D215" s="19" t="str">
        <v>GGG</v>
      </c>
      <c r="E215" s="19" t="str">
        <v>P_11</v>
      </c>
      <c r="F215" s="19">
        <v>83</v>
      </c>
    </row>
    <row r="216" spans="4:6" x14ac:dyDescent="0.2">
      <c r="D216" s="19" t="str">
        <v>GGG</v>
      </c>
      <c r="E216" s="19" t="str">
        <v>P_12</v>
      </c>
      <c r="F216" s="19">
        <v>84</v>
      </c>
    </row>
    <row r="217" spans="4:6" x14ac:dyDescent="0.2">
      <c r="D217" s="19" t="str">
        <v>HHH</v>
      </c>
      <c r="E217" s="19" t="str">
        <v>P_1</v>
      </c>
      <c r="F217" s="19">
        <v>85</v>
      </c>
    </row>
    <row r="218" spans="4:6" x14ac:dyDescent="0.2">
      <c r="D218" s="19" t="str">
        <v>HHH</v>
      </c>
      <c r="E218" s="19" t="str">
        <v>P_2</v>
      </c>
      <c r="F218" s="19">
        <v>86</v>
      </c>
    </row>
    <row r="219" spans="4:6" x14ac:dyDescent="0.2">
      <c r="D219" s="19" t="str">
        <v>HHH</v>
      </c>
      <c r="E219" s="19" t="str">
        <v>P_3</v>
      </c>
      <c r="F219" s="19">
        <v>87</v>
      </c>
    </row>
    <row r="220" spans="4:6" x14ac:dyDescent="0.2">
      <c r="D220" s="19" t="str">
        <v>HHH</v>
      </c>
      <c r="E220" s="19" t="str">
        <v>P_4</v>
      </c>
      <c r="F220" s="19">
        <v>88</v>
      </c>
    </row>
    <row r="221" spans="4:6" x14ac:dyDescent="0.2">
      <c r="D221" s="19" t="str">
        <v>HHH</v>
      </c>
      <c r="E221" s="19" t="str">
        <v>P_5</v>
      </c>
      <c r="F221" s="19">
        <v>89</v>
      </c>
    </row>
    <row r="222" spans="4:6" x14ac:dyDescent="0.2">
      <c r="D222" s="19" t="str">
        <v>HHH</v>
      </c>
      <c r="E222" s="19" t="str">
        <v>P_6</v>
      </c>
      <c r="F222" s="19">
        <v>90</v>
      </c>
    </row>
    <row r="223" spans="4:6" x14ac:dyDescent="0.2">
      <c r="D223" s="19" t="str">
        <v>HHH</v>
      </c>
      <c r="E223" s="19" t="str">
        <v>P_7</v>
      </c>
      <c r="F223" s="19">
        <v>91</v>
      </c>
    </row>
    <row r="224" spans="4:6" x14ac:dyDescent="0.2">
      <c r="D224" s="19" t="str">
        <v>HHH</v>
      </c>
      <c r="E224" s="19" t="str">
        <v>P_8</v>
      </c>
      <c r="F224" s="19">
        <v>92</v>
      </c>
    </row>
    <row r="225" spans="2:99" x14ac:dyDescent="0.2">
      <c r="D225" s="19" t="str">
        <v>HHH</v>
      </c>
      <c r="E225" s="19" t="str">
        <v>P_9</v>
      </c>
      <c r="F225" s="19">
        <v>93</v>
      </c>
    </row>
    <row r="226" spans="2:99" x14ac:dyDescent="0.2">
      <c r="D226" s="19" t="str">
        <v>HHH</v>
      </c>
      <c r="E226" s="19" t="str">
        <v>P_10</v>
      </c>
      <c r="F226" s="19">
        <v>94</v>
      </c>
    </row>
    <row r="227" spans="2:99" x14ac:dyDescent="0.2">
      <c r="D227" s="19" t="str">
        <v>HHH</v>
      </c>
      <c r="E227" s="19" t="str">
        <v>P_11</v>
      </c>
      <c r="F227" s="19">
        <v>95</v>
      </c>
    </row>
    <row r="228" spans="2:99" x14ac:dyDescent="0.2">
      <c r="D228" s="19" t="str">
        <v>HHH</v>
      </c>
      <c r="E228" s="19" t="str">
        <v>P_12</v>
      </c>
      <c r="F228" s="19">
        <v>96</v>
      </c>
    </row>
    <row r="231" spans="2:99" x14ac:dyDescent="0.2">
      <c r="B231" s="27" t="s">
        <v>78</v>
      </c>
      <c r="C231" s="26"/>
      <c r="D231" s="26"/>
      <c r="E231" s="26"/>
      <c r="F231" s="26"/>
      <c r="G231" s="26"/>
      <c r="H231" s="26"/>
      <c r="I231" s="26"/>
      <c r="J231" s="26"/>
      <c r="K231" s="26"/>
      <c r="L231" s="26"/>
      <c r="M231" s="26"/>
      <c r="N231" s="26"/>
      <c r="O231" s="26"/>
      <c r="P231" s="26"/>
      <c r="Q231" s="26"/>
      <c r="R231" s="26"/>
      <c r="S231" s="26"/>
      <c r="T231" s="26"/>
      <c r="U231" s="26"/>
    </row>
    <row r="233" spans="2:99" x14ac:dyDescent="0.2">
      <c r="C233" s="23" t="s">
        <v>62</v>
      </c>
      <c r="D233" s="24" t="str">
        <f xml:space="preserve"> ""</f>
        <v/>
      </c>
    </row>
    <row r="234" spans="2:99" x14ac:dyDescent="0.2">
      <c r="C234" s="23" t="s">
        <v>63</v>
      </c>
      <c r="D234" s="25">
        <v>0</v>
      </c>
    </row>
    <row r="235" spans="2:99" x14ac:dyDescent="0.2">
      <c r="C235" s="23" t="s">
        <v>64</v>
      </c>
      <c r="D235" s="25">
        <v>1</v>
      </c>
    </row>
    <row r="237" spans="2:99" ht="13.5" thickBot="1" x14ac:dyDescent="0.25">
      <c r="C237" s="20"/>
      <c r="D237" s="20" t="s">
        <v>59</v>
      </c>
      <c r="E237" s="20"/>
      <c r="F237" s="20" t="s">
        <v>60</v>
      </c>
      <c r="G237" s="20" t="s">
        <v>61</v>
      </c>
    </row>
    <row r="238" spans="2:99" x14ac:dyDescent="0.2">
      <c r="C238" s="22" t="s">
        <v>59</v>
      </c>
      <c r="D238" s="67" t="str" cm="1">
        <f t="array" ref="D238:G333" xml:space="preserve"> _xlfn.LAMBDA(_xlpm.row_headers,_xlpm.column_headers,_xlpm.data,_xlop.replace_blanks,_xlop.filter_blanks,_xlop.output_vertical,
  _xlfn.LET(
    _xlpm._rh, _xlpm.row_headers,
    _xlpm._ch, _xlpm.column_headers,
    _xlpm._dd, _xlpm.data,
    _xlpm._inpChk, _xlfn.IFS(
      IFERROR( OR( ROWS(_xlpm._rh) &lt; 1, COLUMNS(_xlpm._rh) &lt; 1, ROWS(_xlpm._ch) &lt;&gt; 1, COLUMNS(_xlpm._ch) &lt; 1, ROWS(_xlpm._dd) &lt; 1, COLUMNS(_xlpm._dd) &lt; 1), 3), 3,
      IFERROR( OR( ROWS(_xlpm._dd) &lt;&gt; ROWS(_xlpm._rh), COLUMNS(_xlpm._dd) &lt;&gt; COLUMNS(_xlpm._ch)), 3), 2,
      TRUE, 1
    ),
    _xlpm._rep, IF( _xlfn.ISOMITTED(_xlpm.replace_blanks), "", _xlpm.replace_blanks),
    _xlpm._fltr, IF( _xlfn.ISOMITTED(_xlpm.filter_blanks), 0, IF(_xlpm.filter_blanks, 1, 0)),
    _xlpm._vrt, IF( _xlfn.ISOMITTED(_xlpm.output_vertical), 1, IF(_xlpm.output_vertical, 1, 0)),
    _xlpm._keys, _xlfn.LET(
      _xlpm._rr, ROWS(_xlpm._rh),
      _xlpm._rc, COLUMNS(_xlpm._rh),
      _xlpm._cc, COLUMNS(_xlpm._ch),
      _xlfn.MAKEARRAY(_xlpm._rr * _xlpm._cc, _xlpm._rc, _xlfn.LAMBDA(_xlpm._row,_xlpm._col, INDEX(_xlpm._rh, ROUNDUP(_xlpm._row / _xlpm._cc, 0), _xlpm._col)))
    ),
    _xlpm._names, _xlfn.TOCOL( IF( _xlfn.SEQUENCE( ROWS(_xlpm._rh), 1), _xlpm._ch)),
    _xlpm._values, _xlfn.LET(
      _xlpm._dp, _xlfn.TOCOL(_xlpm._dd),
      IF( ISBLANK(_xlpm._dp), _xlpm._rep, _xlpm._dp)
    ),
    _xlpm._rtn, _xlfn.LET(
      _xlpm._dt, _xlfn.HSTACK(_xlpm._keys, _xlpm._names, _xlpm._values),
      _xlpm._df, IF(_xlpm._fltr, _xlfn._xlws.FILTER(_xlpm._dt, _xlfn.CHOOSECOLS(_xlpm._dt, -1) &lt;&gt; ""), _xlpm._dt),
      IF(NOT(_xlpm._vrt), TRANSPOSE(_xlpm._df), _xlpm._df)
    ),
    CHOOSE(_xlpm._inpChk, _xlpm._rtn, _xlfn.LAMBDA(0), #VALUE!)
  )
)($C$12:$D$19, $E$11:$P$11, $E$12:$P$19, D233, D234, D235)</f>
        <v>Category.1</v>
      </c>
      <c r="E238" s="19" t="str">
        <v>AAA</v>
      </c>
      <c r="F238" s="19" t="str">
        <v>P_1</v>
      </c>
      <c r="G238" s="19">
        <v>1</v>
      </c>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row>
    <row r="239" spans="2:99" x14ac:dyDescent="0.2">
      <c r="C239" s="22"/>
      <c r="D239" s="19" t="str">
        <v>Category.1</v>
      </c>
      <c r="E239" s="19" t="str">
        <v>AAA</v>
      </c>
      <c r="F239" s="19" t="str">
        <v>P_2</v>
      </c>
      <c r="G239" s="19">
        <v>2</v>
      </c>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c r="BZ239" s="19"/>
      <c r="CA239" s="19"/>
      <c r="CB239" s="19"/>
      <c r="CC239" s="19"/>
      <c r="CD239" s="19"/>
      <c r="CE239" s="19"/>
      <c r="CF239" s="19"/>
      <c r="CG239" s="19"/>
      <c r="CH239" s="19"/>
      <c r="CI239" s="19"/>
      <c r="CJ239" s="19"/>
      <c r="CK239" s="19"/>
      <c r="CL239" s="19"/>
      <c r="CM239" s="19"/>
      <c r="CN239" s="19"/>
      <c r="CO239" s="19"/>
      <c r="CP239" s="19"/>
      <c r="CQ239" s="19"/>
      <c r="CR239" s="19"/>
      <c r="CS239" s="19"/>
      <c r="CT239" s="19"/>
      <c r="CU239" s="19"/>
    </row>
    <row r="240" spans="2:99" x14ac:dyDescent="0.2">
      <c r="C240" s="22" t="s">
        <v>60</v>
      </c>
      <c r="D240" s="19" t="str">
        <v>Category.1</v>
      </c>
      <c r="E240" s="19" t="str">
        <v>AAA</v>
      </c>
      <c r="F240" s="19" t="str">
        <v>P_3</v>
      </c>
      <c r="G240" s="19">
        <v>3</v>
      </c>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c r="BP240" s="19"/>
      <c r="BQ240" s="19"/>
      <c r="BR240" s="19"/>
      <c r="BS240" s="19"/>
      <c r="BT240" s="19"/>
      <c r="BU240" s="19"/>
      <c r="BV240" s="19"/>
      <c r="BW240" s="19"/>
      <c r="BX240" s="19"/>
      <c r="BY240" s="19"/>
      <c r="BZ240" s="19"/>
      <c r="CA240" s="19"/>
      <c r="CB240" s="19"/>
      <c r="CC240" s="19"/>
      <c r="CD240" s="19"/>
      <c r="CE240" s="19"/>
      <c r="CF240" s="19"/>
      <c r="CG240" s="19"/>
      <c r="CH240" s="19"/>
      <c r="CI240" s="19"/>
      <c r="CJ240" s="19"/>
      <c r="CK240" s="19"/>
      <c r="CL240" s="19"/>
      <c r="CM240" s="19"/>
      <c r="CN240" s="19"/>
      <c r="CO240" s="19"/>
      <c r="CP240" s="19"/>
      <c r="CQ240" s="19"/>
      <c r="CR240" s="19"/>
      <c r="CS240" s="19"/>
      <c r="CT240" s="19"/>
      <c r="CU240" s="19"/>
    </row>
    <row r="241" spans="3:99" x14ac:dyDescent="0.2">
      <c r="C241" s="22" t="s">
        <v>61</v>
      </c>
      <c r="D241" s="19" t="str">
        <v>Category.1</v>
      </c>
      <c r="E241" s="19" t="str">
        <v>AAA</v>
      </c>
      <c r="F241" s="19" t="str">
        <v>P_4</v>
      </c>
      <c r="G241" s="19">
        <v>4</v>
      </c>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c r="BP241" s="19"/>
      <c r="BQ241" s="19"/>
      <c r="BR241" s="19"/>
      <c r="BS241" s="19"/>
      <c r="BT241" s="19"/>
      <c r="BU241" s="19"/>
      <c r="BV241" s="19"/>
      <c r="BW241" s="19"/>
      <c r="BX241" s="19"/>
      <c r="BY241" s="19"/>
      <c r="BZ241" s="19"/>
      <c r="CA241" s="19"/>
      <c r="CB241" s="19"/>
      <c r="CC241" s="19"/>
      <c r="CD241" s="19"/>
      <c r="CE241" s="19"/>
      <c r="CF241" s="19"/>
      <c r="CG241" s="19"/>
      <c r="CH241" s="19"/>
      <c r="CI241" s="19"/>
      <c r="CJ241" s="19"/>
      <c r="CK241" s="19"/>
      <c r="CL241" s="19"/>
      <c r="CM241" s="19"/>
      <c r="CN241" s="19"/>
      <c r="CO241" s="19"/>
      <c r="CP241" s="19"/>
      <c r="CQ241" s="19"/>
      <c r="CR241" s="19"/>
      <c r="CS241" s="19"/>
      <c r="CT241" s="19"/>
      <c r="CU241" s="19"/>
    </row>
    <row r="242" spans="3:99" x14ac:dyDescent="0.2">
      <c r="D242" s="19" t="str">
        <v>Category.1</v>
      </c>
      <c r="E242" s="19" t="str">
        <v>AAA</v>
      </c>
      <c r="F242" s="19" t="str">
        <v>P_5</v>
      </c>
      <c r="G242" s="19">
        <v>5</v>
      </c>
    </row>
    <row r="243" spans="3:99" x14ac:dyDescent="0.2">
      <c r="D243" s="19" t="str">
        <v>Category.1</v>
      </c>
      <c r="E243" s="19" t="str">
        <v>AAA</v>
      </c>
      <c r="F243" s="19" t="str">
        <v>P_6</v>
      </c>
      <c r="G243" s="19">
        <v>6</v>
      </c>
      <c r="I243" s="51" t="str" cm="1">
        <f t="array" aca="1" ref="I243:I274" ca="1" xml:space="preserve"> _xlfn.TEXTSPLIT( _xlfn.FORMULATEXT(D238), , CHAR(10))</f>
        <v>= LAMBDA(row_headers,column_headers,data,[replace_blanks],[filter_blanks],[output_vertical],</v>
      </c>
    </row>
    <row r="244" spans="3:99" x14ac:dyDescent="0.2">
      <c r="D244" s="19" t="str">
        <v>Category.1</v>
      </c>
      <c r="E244" s="19" t="str">
        <v>AAA</v>
      </c>
      <c r="F244" s="19" t="str">
        <v>P_7</v>
      </c>
      <c r="G244" s="19">
        <v>7</v>
      </c>
      <c r="I244" s="51" t="str">
        <f ca="1"/>
        <v xml:space="preserve">  LET(</v>
      </c>
    </row>
    <row r="245" spans="3:99" x14ac:dyDescent="0.2">
      <c r="D245" s="19" t="str">
        <v>Category.1</v>
      </c>
      <c r="E245" s="19" t="str">
        <v>AAA</v>
      </c>
      <c r="F245" s="19" t="str">
        <v>P_8</v>
      </c>
      <c r="G245" s="19">
        <v>8</v>
      </c>
      <c r="I245" s="51" t="str">
        <f ca="1"/>
        <v xml:space="preserve">    _rh, row_headers,</v>
      </c>
    </row>
    <row r="246" spans="3:99" x14ac:dyDescent="0.2">
      <c r="D246" s="19" t="str">
        <v>Category.1</v>
      </c>
      <c r="E246" s="19" t="str">
        <v>AAA</v>
      </c>
      <c r="F246" s="19" t="str">
        <v>P_9</v>
      </c>
      <c r="G246" s="19">
        <v>9</v>
      </c>
      <c r="I246" s="51" t="str">
        <f ca="1"/>
        <v xml:space="preserve">    _ch, column_headers,</v>
      </c>
    </row>
    <row r="247" spans="3:99" x14ac:dyDescent="0.2">
      <c r="D247" s="19" t="str">
        <v>Category.1</v>
      </c>
      <c r="E247" s="19" t="str">
        <v>AAA</v>
      </c>
      <c r="F247" s="19" t="str">
        <v>P_10</v>
      </c>
      <c r="G247" s="19">
        <v>10</v>
      </c>
      <c r="I247" s="51" t="str">
        <f ca="1"/>
        <v xml:space="preserve">    _dd, data,</v>
      </c>
    </row>
    <row r="248" spans="3:99" x14ac:dyDescent="0.2">
      <c r="D248" s="19" t="str">
        <v>Category.1</v>
      </c>
      <c r="E248" s="19" t="str">
        <v>AAA</v>
      </c>
      <c r="F248" s="19" t="str">
        <v>P_11</v>
      </c>
      <c r="G248" s="19">
        <v>11</v>
      </c>
      <c r="I248" s="51" t="str">
        <f ca="1"/>
        <v xml:space="preserve">    _inpChk, IFS(</v>
      </c>
    </row>
    <row r="249" spans="3:99" x14ac:dyDescent="0.2">
      <c r="D249" s="19" t="str">
        <v>Category.1</v>
      </c>
      <c r="E249" s="19" t="str">
        <v>AAA</v>
      </c>
      <c r="F249" s="19" t="str">
        <v>P_12</v>
      </c>
      <c r="G249" s="19">
        <v>12</v>
      </c>
      <c r="I249" s="51" t="str">
        <f ca="1"/>
        <v xml:space="preserve">      IFERROR( OR( ROWS(_rh) &lt; 1, COLUMNS(_rh) &lt; 1, ROWS(_ch) &lt;&gt; 1, COLUMNS(_ch) &lt; 1, ROWS(_dd) &lt; 1, COLUMNS(_dd) &lt; 1), 3), 3,</v>
      </c>
    </row>
    <row r="250" spans="3:99" x14ac:dyDescent="0.2">
      <c r="D250" s="19" t="str">
        <v>Category.1</v>
      </c>
      <c r="E250" s="19" t="str">
        <v>BBB</v>
      </c>
      <c r="F250" s="19" t="str">
        <v>P_1</v>
      </c>
      <c r="G250" s="19">
        <v>13</v>
      </c>
      <c r="I250" s="51" t="str">
        <f ca="1"/>
        <v xml:space="preserve">      IFERROR( OR( ROWS(_dd) &lt;&gt; ROWS(_rh), COLUMNS(_dd) &lt;&gt; COLUMNS(_ch)), 3), 2,</v>
      </c>
    </row>
    <row r="251" spans="3:99" x14ac:dyDescent="0.2">
      <c r="D251" s="19" t="str">
        <v>Category.1</v>
      </c>
      <c r="E251" s="19" t="str">
        <v>BBB</v>
      </c>
      <c r="F251" s="19" t="str">
        <v>P_2</v>
      </c>
      <c r="G251" s="19">
        <v>14</v>
      </c>
      <c r="I251" s="51" t="str">
        <f ca="1"/>
        <v xml:space="preserve">      TRUE, 1</v>
      </c>
    </row>
    <row r="252" spans="3:99" x14ac:dyDescent="0.2">
      <c r="D252" s="19" t="str">
        <v>Category.1</v>
      </c>
      <c r="E252" s="19" t="str">
        <v>BBB</v>
      </c>
      <c r="F252" s="19" t="str">
        <v>P_3</v>
      </c>
      <c r="G252" s="19">
        <v>15</v>
      </c>
      <c r="I252" s="51" t="str">
        <f ca="1"/>
        <v xml:space="preserve">    ),</v>
      </c>
    </row>
    <row r="253" spans="3:99" x14ac:dyDescent="0.2">
      <c r="D253" s="19" t="str">
        <v>Category.1</v>
      </c>
      <c r="E253" s="19" t="str">
        <v>BBB</v>
      </c>
      <c r="F253" s="19" t="str">
        <v>P_4</v>
      </c>
      <c r="G253" s="19">
        <v>16</v>
      </c>
      <c r="I253" s="51" t="str">
        <f ca="1"/>
        <v xml:space="preserve">    _rep, IF( ISOMITTED(replace_blanks), "", replace_blanks),</v>
      </c>
    </row>
    <row r="254" spans="3:99" x14ac:dyDescent="0.2">
      <c r="D254" s="19" t="str">
        <v>Category.1</v>
      </c>
      <c r="E254" s="19" t="str">
        <v>BBB</v>
      </c>
      <c r="F254" s="19" t="str">
        <v>P_5</v>
      </c>
      <c r="G254" s="19">
        <v>17</v>
      </c>
      <c r="I254" s="51" t="str">
        <f ca="1"/>
        <v xml:space="preserve">    _fltr, IF( ISOMITTED(filter_blanks), 0, IF(filter_blanks, 1, 0)),</v>
      </c>
    </row>
    <row r="255" spans="3:99" x14ac:dyDescent="0.2">
      <c r="D255" s="19" t="str">
        <v>Category.1</v>
      </c>
      <c r="E255" s="19" t="str">
        <v>BBB</v>
      </c>
      <c r="F255" s="19" t="str">
        <v>P_6</v>
      </c>
      <c r="G255" s="19">
        <v>18</v>
      </c>
      <c r="I255" s="51" t="str">
        <f ca="1"/>
        <v xml:space="preserve">    _vrt, IF( ISOMITTED(output_vertical), 1, IF(output_vertical, 1, 0)),</v>
      </c>
    </row>
    <row r="256" spans="3:99" x14ac:dyDescent="0.2">
      <c r="D256" s="19" t="str">
        <v>Category.1</v>
      </c>
      <c r="E256" s="19" t="str">
        <v>BBB</v>
      </c>
      <c r="F256" s="19" t="str">
        <v>P_7</v>
      </c>
      <c r="G256" s="19">
        <v>19</v>
      </c>
      <c r="I256" s="51" t="str">
        <f ca="1"/>
        <v xml:space="preserve">    _keys, LET(</v>
      </c>
    </row>
    <row r="257" spans="4:9" x14ac:dyDescent="0.2">
      <c r="D257" s="19" t="str">
        <v>Category.1</v>
      </c>
      <c r="E257" s="19" t="str">
        <v>BBB</v>
      </c>
      <c r="F257" s="19" t="str">
        <v>P_8</v>
      </c>
      <c r="G257" s="19">
        <v>20</v>
      </c>
      <c r="I257" s="51" t="str">
        <f ca="1"/>
        <v xml:space="preserve">      _rr, ROWS(_rh),</v>
      </c>
    </row>
    <row r="258" spans="4:9" x14ac:dyDescent="0.2">
      <c r="D258" s="19" t="str">
        <v>Category.1</v>
      </c>
      <c r="E258" s="19" t="str">
        <v>BBB</v>
      </c>
      <c r="F258" s="19" t="str">
        <v>P_9</v>
      </c>
      <c r="G258" s="19">
        <v>21</v>
      </c>
      <c r="I258" s="51" t="str">
        <f ca="1"/>
        <v xml:space="preserve">      _rc, COLUMNS(_rh),</v>
      </c>
    </row>
    <row r="259" spans="4:9" x14ac:dyDescent="0.2">
      <c r="D259" s="19" t="str">
        <v>Category.1</v>
      </c>
      <c r="E259" s="19" t="str">
        <v>BBB</v>
      </c>
      <c r="F259" s="19" t="str">
        <v>P_10</v>
      </c>
      <c r="G259" s="19">
        <v>22</v>
      </c>
      <c r="I259" s="51" t="str">
        <f ca="1"/>
        <v xml:space="preserve">      _cc, COLUMNS(_ch),</v>
      </c>
    </row>
    <row r="260" spans="4:9" x14ac:dyDescent="0.2">
      <c r="D260" s="19" t="str">
        <v>Category.1</v>
      </c>
      <c r="E260" s="19" t="str">
        <v>BBB</v>
      </c>
      <c r="F260" s="19" t="str">
        <v>P_11</v>
      </c>
      <c r="G260" s="19">
        <v>23</v>
      </c>
      <c r="I260" s="51" t="str">
        <f ca="1"/>
        <v xml:space="preserve">      MAKEARRAY(_rr * _cc, _rc, LAMBDA(_row,_col, INDEX(_rh, ROUNDUP(_row / _cc, 0), _col)))</v>
      </c>
    </row>
    <row r="261" spans="4:9" x14ac:dyDescent="0.2">
      <c r="D261" s="19" t="str">
        <v>Category.1</v>
      </c>
      <c r="E261" s="19" t="str">
        <v>BBB</v>
      </c>
      <c r="F261" s="19" t="str">
        <v>P_12</v>
      </c>
      <c r="G261" s="19">
        <v>24</v>
      </c>
      <c r="I261" s="51" t="str">
        <f ca="1"/>
        <v xml:space="preserve">    ),</v>
      </c>
    </row>
    <row r="262" spans="4:9" x14ac:dyDescent="0.2">
      <c r="D262" s="19" t="str">
        <v>Category.2</v>
      </c>
      <c r="E262" s="19" t="str">
        <v>CCC</v>
      </c>
      <c r="F262" s="19" t="str">
        <v>P_1</v>
      </c>
      <c r="G262" s="19">
        <v>25</v>
      </c>
      <c r="I262" s="51" t="str">
        <f ca="1"/>
        <v xml:space="preserve">    _names, TOCOL( IF( SEQUENCE( ROWS(_rh), 1), _ch)),</v>
      </c>
    </row>
    <row r="263" spans="4:9" x14ac:dyDescent="0.2">
      <c r="D263" s="19" t="str">
        <v>Category.2</v>
      </c>
      <c r="E263" s="19" t="str">
        <v>CCC</v>
      </c>
      <c r="F263" s="19" t="str">
        <v>P_2</v>
      </c>
      <c r="G263" s="19">
        <v>26</v>
      </c>
      <c r="I263" s="51" t="str">
        <f ca="1"/>
        <v xml:space="preserve">    _values, LET(</v>
      </c>
    </row>
    <row r="264" spans="4:9" x14ac:dyDescent="0.2">
      <c r="D264" s="19" t="str">
        <v>Category.2</v>
      </c>
      <c r="E264" s="19" t="str">
        <v>CCC</v>
      </c>
      <c r="F264" s="19" t="str">
        <v>P_3</v>
      </c>
      <c r="G264" s="19">
        <v>27</v>
      </c>
      <c r="I264" s="51" t="str">
        <f ca="1"/>
        <v xml:space="preserve">      _dp, TOCOL(_dd),</v>
      </c>
    </row>
    <row r="265" spans="4:9" x14ac:dyDescent="0.2">
      <c r="D265" s="19" t="str">
        <v>Category.2</v>
      </c>
      <c r="E265" s="19" t="str">
        <v>CCC</v>
      </c>
      <c r="F265" s="19" t="str">
        <v>P_4</v>
      </c>
      <c r="G265" s="19">
        <v>28</v>
      </c>
      <c r="I265" s="51" t="str">
        <f ca="1"/>
        <v xml:space="preserve">      IF( ISBLANK(_dp), _rep, _dp)</v>
      </c>
    </row>
    <row r="266" spans="4:9" x14ac:dyDescent="0.2">
      <c r="D266" s="19" t="str">
        <v>Category.2</v>
      </c>
      <c r="E266" s="19" t="str">
        <v>CCC</v>
      </c>
      <c r="F266" s="19" t="str">
        <v>P_5</v>
      </c>
      <c r="G266" s="19">
        <v>29</v>
      </c>
      <c r="I266" s="51" t="str">
        <f ca="1"/>
        <v xml:space="preserve">    ),</v>
      </c>
    </row>
    <row r="267" spans="4:9" x14ac:dyDescent="0.2">
      <c r="D267" s="19" t="str">
        <v>Category.2</v>
      </c>
      <c r="E267" s="19" t="str">
        <v>CCC</v>
      </c>
      <c r="F267" s="19" t="str">
        <v>P_6</v>
      </c>
      <c r="G267" s="19">
        <v>30</v>
      </c>
      <c r="I267" s="51" t="str">
        <f ca="1"/>
        <v xml:space="preserve">    _rtn, LET(</v>
      </c>
    </row>
    <row r="268" spans="4:9" x14ac:dyDescent="0.2">
      <c r="D268" s="19" t="str">
        <v>Category.2</v>
      </c>
      <c r="E268" s="19" t="str">
        <v>CCC</v>
      </c>
      <c r="F268" s="19" t="str">
        <v>P_7</v>
      </c>
      <c r="G268" s="19">
        <v>31</v>
      </c>
      <c r="I268" s="51" t="str">
        <f ca="1"/>
        <v xml:space="preserve">      _dt, HSTACK(_keys, _names, _values),</v>
      </c>
    </row>
    <row r="269" spans="4:9" x14ac:dyDescent="0.2">
      <c r="D269" s="19" t="str">
        <v>Category.2</v>
      </c>
      <c r="E269" s="19" t="str">
        <v>CCC</v>
      </c>
      <c r="F269" s="19" t="str">
        <v>P_8</v>
      </c>
      <c r="G269" s="19">
        <v>32</v>
      </c>
      <c r="I269" s="51" t="str">
        <f ca="1"/>
        <v xml:space="preserve">      _df, IF(_fltr, FILTER(_dt, CHOOSECOLS(_dt, -1) &lt;&gt; ""), _dt),</v>
      </c>
    </row>
    <row r="270" spans="4:9" x14ac:dyDescent="0.2">
      <c r="D270" s="19" t="str">
        <v>Category.2</v>
      </c>
      <c r="E270" s="19" t="str">
        <v>CCC</v>
      </c>
      <c r="F270" s="19" t="str">
        <v>P_9</v>
      </c>
      <c r="G270" s="19">
        <v>33</v>
      </c>
      <c r="I270" s="51" t="str">
        <f ca="1"/>
        <v xml:space="preserve">      IF(NOT(_vrt), TRANSPOSE(_df), _df)</v>
      </c>
    </row>
    <row r="271" spans="4:9" x14ac:dyDescent="0.2">
      <c r="D271" s="19" t="str">
        <v>Category.2</v>
      </c>
      <c r="E271" s="19" t="str">
        <v>CCC</v>
      </c>
      <c r="F271" s="19" t="str">
        <v>P_10</v>
      </c>
      <c r="G271" s="19">
        <v>34</v>
      </c>
      <c r="I271" s="51" t="str">
        <f ca="1"/>
        <v xml:space="preserve">    ),</v>
      </c>
    </row>
    <row r="272" spans="4:9" x14ac:dyDescent="0.2">
      <c r="D272" s="19" t="str">
        <v>Category.2</v>
      </c>
      <c r="E272" s="19" t="str">
        <v>CCC</v>
      </c>
      <c r="F272" s="19" t="str">
        <v>P_11</v>
      </c>
      <c r="G272" s="19">
        <v>35</v>
      </c>
      <c r="I272" s="51" t="str">
        <f ca="1"/>
        <v xml:space="preserve">    CHOOSE(_inpChk, _rtn, LAMBDA(0), #VALUE!)</v>
      </c>
    </row>
    <row r="273" spans="4:9" x14ac:dyDescent="0.2">
      <c r="D273" s="19" t="str">
        <v>Category.2</v>
      </c>
      <c r="E273" s="19" t="str">
        <v>CCC</v>
      </c>
      <c r="F273" s="19" t="str">
        <v>P_12</v>
      </c>
      <c r="G273" s="19">
        <v>36</v>
      </c>
      <c r="I273" s="51" t="str">
        <f ca="1"/>
        <v xml:space="preserve">  )</v>
      </c>
    </row>
    <row r="274" spans="4:9" x14ac:dyDescent="0.2">
      <c r="D274" s="19" t="str">
        <v>Category.2</v>
      </c>
      <c r="E274" s="19" t="str">
        <v>DDD</v>
      </c>
      <c r="F274" s="19" t="str">
        <v>P_1</v>
      </c>
      <c r="G274" s="19">
        <v>37</v>
      </c>
      <c r="I274" s="51" t="str">
        <f ca="1"/>
        <v>)($C$12:$D$19, $E$11:$P$11, $E$12:$P$19, D233, D234, D235)</v>
      </c>
    </row>
    <row r="275" spans="4:9" x14ac:dyDescent="0.2">
      <c r="D275" s="19" t="str">
        <v>Category.2</v>
      </c>
      <c r="E275" s="19" t="str">
        <v>DDD</v>
      </c>
      <c r="F275" s="19" t="str">
        <v>P_2</v>
      </c>
      <c r="G275" s="19">
        <v>38</v>
      </c>
    </row>
    <row r="276" spans="4:9" x14ac:dyDescent="0.2">
      <c r="D276" s="19" t="str">
        <v>Category.2</v>
      </c>
      <c r="E276" s="19" t="str">
        <v>DDD</v>
      </c>
      <c r="F276" s="19" t="str">
        <v>P_3</v>
      </c>
      <c r="G276" s="19">
        <v>39</v>
      </c>
    </row>
    <row r="277" spans="4:9" x14ac:dyDescent="0.2">
      <c r="D277" s="19" t="str">
        <v>Category.2</v>
      </c>
      <c r="E277" s="19" t="str">
        <v>DDD</v>
      </c>
      <c r="F277" s="19" t="str">
        <v>P_4</v>
      </c>
      <c r="G277" s="19">
        <v>40</v>
      </c>
    </row>
    <row r="278" spans="4:9" x14ac:dyDescent="0.2">
      <c r="D278" s="19" t="str">
        <v>Category.2</v>
      </c>
      <c r="E278" s="19" t="str">
        <v>DDD</v>
      </c>
      <c r="F278" s="19" t="str">
        <v>P_5</v>
      </c>
      <c r="G278" s="19">
        <v>41</v>
      </c>
    </row>
    <row r="279" spans="4:9" x14ac:dyDescent="0.2">
      <c r="D279" s="19" t="str">
        <v>Category.2</v>
      </c>
      <c r="E279" s="19" t="str">
        <v>DDD</v>
      </c>
      <c r="F279" s="19" t="str">
        <v>P_6</v>
      </c>
      <c r="G279" s="19">
        <v>42</v>
      </c>
    </row>
    <row r="280" spans="4:9" x14ac:dyDescent="0.2">
      <c r="D280" s="19" t="str">
        <v>Category.2</v>
      </c>
      <c r="E280" s="19" t="str">
        <v>DDD</v>
      </c>
      <c r="F280" s="19" t="str">
        <v>P_7</v>
      </c>
      <c r="G280" s="19">
        <v>43</v>
      </c>
    </row>
    <row r="281" spans="4:9" x14ac:dyDescent="0.2">
      <c r="D281" s="19" t="str">
        <v>Category.2</v>
      </c>
      <c r="E281" s="19" t="str">
        <v>DDD</v>
      </c>
      <c r="F281" s="19" t="str">
        <v>P_8</v>
      </c>
      <c r="G281" s="19">
        <v>44</v>
      </c>
    </row>
    <row r="282" spans="4:9" x14ac:dyDescent="0.2">
      <c r="D282" s="19" t="str">
        <v>Category.2</v>
      </c>
      <c r="E282" s="19" t="str">
        <v>DDD</v>
      </c>
      <c r="F282" s="19" t="str">
        <v>P_9</v>
      </c>
      <c r="G282" s="19">
        <v>45</v>
      </c>
    </row>
    <row r="283" spans="4:9" x14ac:dyDescent="0.2">
      <c r="D283" s="19" t="str">
        <v>Category.2</v>
      </c>
      <c r="E283" s="19" t="str">
        <v>DDD</v>
      </c>
      <c r="F283" s="19" t="str">
        <v>P_10</v>
      </c>
      <c r="G283" s="19">
        <v>46</v>
      </c>
    </row>
    <row r="284" spans="4:9" x14ac:dyDescent="0.2">
      <c r="D284" s="19" t="str">
        <v>Category.2</v>
      </c>
      <c r="E284" s="19" t="str">
        <v>DDD</v>
      </c>
      <c r="F284" s="19" t="str">
        <v>P_11</v>
      </c>
      <c r="G284" s="19">
        <v>47</v>
      </c>
    </row>
    <row r="285" spans="4:9" x14ac:dyDescent="0.2">
      <c r="D285" s="19" t="str">
        <v>Category.2</v>
      </c>
      <c r="E285" s="19" t="str">
        <v>DDD</v>
      </c>
      <c r="F285" s="19" t="str">
        <v>P_12</v>
      </c>
      <c r="G285" s="19">
        <v>48</v>
      </c>
    </row>
    <row r="286" spans="4:9" x14ac:dyDescent="0.2">
      <c r="D286" s="19" t="str">
        <v>Category.3</v>
      </c>
      <c r="E286" s="19" t="str">
        <v>EEE</v>
      </c>
      <c r="F286" s="19" t="str">
        <v>P_1</v>
      </c>
      <c r="G286" s="19">
        <v>49</v>
      </c>
    </row>
    <row r="287" spans="4:9" x14ac:dyDescent="0.2">
      <c r="D287" s="19" t="str">
        <v>Category.3</v>
      </c>
      <c r="E287" s="19" t="str">
        <v>EEE</v>
      </c>
      <c r="F287" s="19" t="str">
        <v>P_2</v>
      </c>
      <c r="G287" s="19">
        <v>50</v>
      </c>
    </row>
    <row r="288" spans="4:9" x14ac:dyDescent="0.2">
      <c r="D288" s="19" t="str">
        <v>Category.3</v>
      </c>
      <c r="E288" s="19" t="str">
        <v>EEE</v>
      </c>
      <c r="F288" s="19" t="str">
        <v>P_3</v>
      </c>
      <c r="G288" s="19">
        <v>51</v>
      </c>
    </row>
    <row r="289" spans="4:7" x14ac:dyDescent="0.2">
      <c r="D289" s="19" t="str">
        <v>Category.3</v>
      </c>
      <c r="E289" s="19" t="str">
        <v>EEE</v>
      </c>
      <c r="F289" s="19" t="str">
        <v>P_4</v>
      </c>
      <c r="G289" s="19">
        <v>52</v>
      </c>
    </row>
    <row r="290" spans="4:7" x14ac:dyDescent="0.2">
      <c r="D290" s="19" t="str">
        <v>Category.3</v>
      </c>
      <c r="E290" s="19" t="str">
        <v>EEE</v>
      </c>
      <c r="F290" s="19" t="str">
        <v>P_5</v>
      </c>
      <c r="G290" s="19">
        <v>53</v>
      </c>
    </row>
    <row r="291" spans="4:7" x14ac:dyDescent="0.2">
      <c r="D291" s="19" t="str">
        <v>Category.3</v>
      </c>
      <c r="E291" s="19" t="str">
        <v>EEE</v>
      </c>
      <c r="F291" s="19" t="str">
        <v>P_6</v>
      </c>
      <c r="G291" s="19">
        <v>54</v>
      </c>
    </row>
    <row r="292" spans="4:7" x14ac:dyDescent="0.2">
      <c r="D292" s="19" t="str">
        <v>Category.3</v>
      </c>
      <c r="E292" s="19" t="str">
        <v>EEE</v>
      </c>
      <c r="F292" s="19" t="str">
        <v>P_7</v>
      </c>
      <c r="G292" s="19">
        <v>55</v>
      </c>
    </row>
    <row r="293" spans="4:7" x14ac:dyDescent="0.2">
      <c r="D293" s="19" t="str">
        <v>Category.3</v>
      </c>
      <c r="E293" s="19" t="str">
        <v>EEE</v>
      </c>
      <c r="F293" s="19" t="str">
        <v>P_8</v>
      </c>
      <c r="G293" s="19">
        <v>56</v>
      </c>
    </row>
    <row r="294" spans="4:7" x14ac:dyDescent="0.2">
      <c r="D294" s="19" t="str">
        <v>Category.3</v>
      </c>
      <c r="E294" s="19" t="str">
        <v>EEE</v>
      </c>
      <c r="F294" s="19" t="str">
        <v>P_9</v>
      </c>
      <c r="G294" s="19">
        <v>57</v>
      </c>
    </row>
    <row r="295" spans="4:7" x14ac:dyDescent="0.2">
      <c r="D295" s="19" t="str">
        <v>Category.3</v>
      </c>
      <c r="E295" s="19" t="str">
        <v>EEE</v>
      </c>
      <c r="F295" s="19" t="str">
        <v>P_10</v>
      </c>
      <c r="G295" s="19">
        <v>58</v>
      </c>
    </row>
    <row r="296" spans="4:7" x14ac:dyDescent="0.2">
      <c r="D296" s="19" t="str">
        <v>Category.3</v>
      </c>
      <c r="E296" s="19" t="str">
        <v>EEE</v>
      </c>
      <c r="F296" s="19" t="str">
        <v>P_11</v>
      </c>
      <c r="G296" s="19">
        <v>59</v>
      </c>
    </row>
    <row r="297" spans="4:7" x14ac:dyDescent="0.2">
      <c r="D297" s="19" t="str">
        <v>Category.3</v>
      </c>
      <c r="E297" s="19" t="str">
        <v>EEE</v>
      </c>
      <c r="F297" s="19" t="str">
        <v>P_12</v>
      </c>
      <c r="G297" s="19">
        <v>60</v>
      </c>
    </row>
    <row r="298" spans="4:7" x14ac:dyDescent="0.2">
      <c r="D298" s="19" t="str">
        <v>Category.3</v>
      </c>
      <c r="E298" s="19" t="str">
        <v>FFF</v>
      </c>
      <c r="F298" s="19" t="str">
        <v>P_1</v>
      </c>
      <c r="G298" s="19">
        <v>61</v>
      </c>
    </row>
    <row r="299" spans="4:7" x14ac:dyDescent="0.2">
      <c r="D299" s="19" t="str">
        <v>Category.3</v>
      </c>
      <c r="E299" s="19" t="str">
        <v>FFF</v>
      </c>
      <c r="F299" s="19" t="str">
        <v>P_2</v>
      </c>
      <c r="G299" s="19">
        <v>62</v>
      </c>
    </row>
    <row r="300" spans="4:7" x14ac:dyDescent="0.2">
      <c r="D300" s="19" t="str">
        <v>Category.3</v>
      </c>
      <c r="E300" s="19" t="str">
        <v>FFF</v>
      </c>
      <c r="F300" s="19" t="str">
        <v>P_3</v>
      </c>
      <c r="G300" s="19">
        <v>63</v>
      </c>
    </row>
    <row r="301" spans="4:7" x14ac:dyDescent="0.2">
      <c r="D301" s="19" t="str">
        <v>Category.3</v>
      </c>
      <c r="E301" s="19" t="str">
        <v>FFF</v>
      </c>
      <c r="F301" s="19" t="str">
        <v>P_4</v>
      </c>
      <c r="G301" s="19">
        <v>64</v>
      </c>
    </row>
    <row r="302" spans="4:7" x14ac:dyDescent="0.2">
      <c r="D302" s="19" t="str">
        <v>Category.3</v>
      </c>
      <c r="E302" s="19" t="str">
        <v>FFF</v>
      </c>
      <c r="F302" s="19" t="str">
        <v>P_5</v>
      </c>
      <c r="G302" s="19">
        <v>65</v>
      </c>
    </row>
    <row r="303" spans="4:7" x14ac:dyDescent="0.2">
      <c r="D303" s="19" t="str">
        <v>Category.3</v>
      </c>
      <c r="E303" s="19" t="str">
        <v>FFF</v>
      </c>
      <c r="F303" s="19" t="str">
        <v>P_6</v>
      </c>
      <c r="G303" s="19">
        <v>66</v>
      </c>
    </row>
    <row r="304" spans="4:7" x14ac:dyDescent="0.2">
      <c r="D304" s="19" t="str">
        <v>Category.3</v>
      </c>
      <c r="E304" s="19" t="str">
        <v>FFF</v>
      </c>
      <c r="F304" s="19" t="str">
        <v>P_7</v>
      </c>
      <c r="G304" s="19">
        <v>67</v>
      </c>
    </row>
    <row r="305" spans="4:7" x14ac:dyDescent="0.2">
      <c r="D305" s="19" t="str">
        <v>Category.3</v>
      </c>
      <c r="E305" s="19" t="str">
        <v>FFF</v>
      </c>
      <c r="F305" s="19" t="str">
        <v>P_8</v>
      </c>
      <c r="G305" s="19">
        <v>68</v>
      </c>
    </row>
    <row r="306" spans="4:7" x14ac:dyDescent="0.2">
      <c r="D306" s="19" t="str">
        <v>Category.3</v>
      </c>
      <c r="E306" s="19" t="str">
        <v>FFF</v>
      </c>
      <c r="F306" s="19" t="str">
        <v>P_9</v>
      </c>
      <c r="G306" s="19">
        <v>69</v>
      </c>
    </row>
    <row r="307" spans="4:7" x14ac:dyDescent="0.2">
      <c r="D307" s="19" t="str">
        <v>Category.3</v>
      </c>
      <c r="E307" s="19" t="str">
        <v>FFF</v>
      </c>
      <c r="F307" s="19" t="str">
        <v>P_10</v>
      </c>
      <c r="G307" s="19">
        <v>70</v>
      </c>
    </row>
    <row r="308" spans="4:7" x14ac:dyDescent="0.2">
      <c r="D308" s="19" t="str">
        <v>Category.3</v>
      </c>
      <c r="E308" s="19" t="str">
        <v>FFF</v>
      </c>
      <c r="F308" s="19" t="str">
        <v>P_11</v>
      </c>
      <c r="G308" s="19">
        <v>71</v>
      </c>
    </row>
    <row r="309" spans="4:7" x14ac:dyDescent="0.2">
      <c r="D309" s="19" t="str">
        <v>Category.3</v>
      </c>
      <c r="E309" s="19" t="str">
        <v>FFF</v>
      </c>
      <c r="F309" s="19" t="str">
        <v>P_12</v>
      </c>
      <c r="G309" s="19">
        <v>72</v>
      </c>
    </row>
    <row r="310" spans="4:7" x14ac:dyDescent="0.2">
      <c r="D310" s="19" t="str">
        <v>Category.4</v>
      </c>
      <c r="E310" s="19" t="str">
        <v>GGG</v>
      </c>
      <c r="F310" s="19" t="str">
        <v>P_1</v>
      </c>
      <c r="G310" s="19">
        <v>73</v>
      </c>
    </row>
    <row r="311" spans="4:7" x14ac:dyDescent="0.2">
      <c r="D311" s="19" t="str">
        <v>Category.4</v>
      </c>
      <c r="E311" s="19" t="str">
        <v>GGG</v>
      </c>
      <c r="F311" s="19" t="str">
        <v>P_2</v>
      </c>
      <c r="G311" s="19">
        <v>74</v>
      </c>
    </row>
    <row r="312" spans="4:7" x14ac:dyDescent="0.2">
      <c r="D312" s="19" t="str">
        <v>Category.4</v>
      </c>
      <c r="E312" s="19" t="str">
        <v>GGG</v>
      </c>
      <c r="F312" s="19" t="str">
        <v>P_3</v>
      </c>
      <c r="G312" s="19">
        <v>75</v>
      </c>
    </row>
    <row r="313" spans="4:7" x14ac:dyDescent="0.2">
      <c r="D313" s="19" t="str">
        <v>Category.4</v>
      </c>
      <c r="E313" s="19" t="str">
        <v>GGG</v>
      </c>
      <c r="F313" s="19" t="str">
        <v>P_4</v>
      </c>
      <c r="G313" s="19">
        <v>76</v>
      </c>
    </row>
    <row r="314" spans="4:7" x14ac:dyDescent="0.2">
      <c r="D314" s="19" t="str">
        <v>Category.4</v>
      </c>
      <c r="E314" s="19" t="str">
        <v>GGG</v>
      </c>
      <c r="F314" s="19" t="str">
        <v>P_5</v>
      </c>
      <c r="G314" s="19">
        <v>77</v>
      </c>
    </row>
    <row r="315" spans="4:7" x14ac:dyDescent="0.2">
      <c r="D315" s="19" t="str">
        <v>Category.4</v>
      </c>
      <c r="E315" s="19" t="str">
        <v>GGG</v>
      </c>
      <c r="F315" s="19" t="str">
        <v>P_6</v>
      </c>
      <c r="G315" s="19">
        <v>78</v>
      </c>
    </row>
    <row r="316" spans="4:7" x14ac:dyDescent="0.2">
      <c r="D316" s="19" t="str">
        <v>Category.4</v>
      </c>
      <c r="E316" s="19" t="str">
        <v>GGG</v>
      </c>
      <c r="F316" s="19" t="str">
        <v>P_7</v>
      </c>
      <c r="G316" s="19">
        <v>79</v>
      </c>
    </row>
    <row r="317" spans="4:7" x14ac:dyDescent="0.2">
      <c r="D317" s="19" t="str">
        <v>Category.4</v>
      </c>
      <c r="E317" s="19" t="str">
        <v>GGG</v>
      </c>
      <c r="F317" s="19" t="str">
        <v>P_8</v>
      </c>
      <c r="G317" s="19">
        <v>80</v>
      </c>
    </row>
    <row r="318" spans="4:7" x14ac:dyDescent="0.2">
      <c r="D318" s="19" t="str">
        <v>Category.4</v>
      </c>
      <c r="E318" s="19" t="str">
        <v>GGG</v>
      </c>
      <c r="F318" s="19" t="str">
        <v>P_9</v>
      </c>
      <c r="G318" s="19">
        <v>81</v>
      </c>
    </row>
    <row r="319" spans="4:7" x14ac:dyDescent="0.2">
      <c r="D319" s="19" t="str">
        <v>Category.4</v>
      </c>
      <c r="E319" s="19" t="str">
        <v>GGG</v>
      </c>
      <c r="F319" s="19" t="str">
        <v>P_10</v>
      </c>
      <c r="G319" s="19">
        <v>82</v>
      </c>
    </row>
    <row r="320" spans="4:7" x14ac:dyDescent="0.2">
      <c r="D320" s="19" t="str">
        <v>Category.4</v>
      </c>
      <c r="E320" s="19" t="str">
        <v>GGG</v>
      </c>
      <c r="F320" s="19" t="str">
        <v>P_11</v>
      </c>
      <c r="G320" s="19">
        <v>83</v>
      </c>
    </row>
    <row r="321" spans="2:21" x14ac:dyDescent="0.2">
      <c r="D321" s="19" t="str">
        <v>Category.4</v>
      </c>
      <c r="E321" s="19" t="str">
        <v>GGG</v>
      </c>
      <c r="F321" s="19" t="str">
        <v>P_12</v>
      </c>
      <c r="G321" s="19">
        <v>84</v>
      </c>
    </row>
    <row r="322" spans="2:21" x14ac:dyDescent="0.2">
      <c r="D322" s="19" t="str">
        <v>Category.4</v>
      </c>
      <c r="E322" s="19" t="str">
        <v>HHH</v>
      </c>
      <c r="F322" s="19" t="str">
        <v>P_1</v>
      </c>
      <c r="G322" s="19">
        <v>85</v>
      </c>
    </row>
    <row r="323" spans="2:21" x14ac:dyDescent="0.2">
      <c r="D323" s="19" t="str">
        <v>Category.4</v>
      </c>
      <c r="E323" s="19" t="str">
        <v>HHH</v>
      </c>
      <c r="F323" s="19" t="str">
        <v>P_2</v>
      </c>
      <c r="G323" s="19">
        <v>86</v>
      </c>
    </row>
    <row r="324" spans="2:21" x14ac:dyDescent="0.2">
      <c r="D324" s="19" t="str">
        <v>Category.4</v>
      </c>
      <c r="E324" s="19" t="str">
        <v>HHH</v>
      </c>
      <c r="F324" s="19" t="str">
        <v>P_3</v>
      </c>
      <c r="G324" s="19">
        <v>87</v>
      </c>
    </row>
    <row r="325" spans="2:21" x14ac:dyDescent="0.2">
      <c r="D325" s="19" t="str">
        <v>Category.4</v>
      </c>
      <c r="E325" s="19" t="str">
        <v>HHH</v>
      </c>
      <c r="F325" s="19" t="str">
        <v>P_4</v>
      </c>
      <c r="G325" s="19">
        <v>88</v>
      </c>
    </row>
    <row r="326" spans="2:21" x14ac:dyDescent="0.2">
      <c r="D326" s="19" t="str">
        <v>Category.4</v>
      </c>
      <c r="E326" s="19" t="str">
        <v>HHH</v>
      </c>
      <c r="F326" s="19" t="str">
        <v>P_5</v>
      </c>
      <c r="G326" s="19">
        <v>89</v>
      </c>
    </row>
    <row r="327" spans="2:21" x14ac:dyDescent="0.2">
      <c r="D327" s="19" t="str">
        <v>Category.4</v>
      </c>
      <c r="E327" s="19" t="str">
        <v>HHH</v>
      </c>
      <c r="F327" s="19" t="str">
        <v>P_6</v>
      </c>
      <c r="G327" s="19">
        <v>90</v>
      </c>
    </row>
    <row r="328" spans="2:21" x14ac:dyDescent="0.2">
      <c r="D328" s="19" t="str">
        <v>Category.4</v>
      </c>
      <c r="E328" s="19" t="str">
        <v>HHH</v>
      </c>
      <c r="F328" s="19" t="str">
        <v>P_7</v>
      </c>
      <c r="G328" s="19">
        <v>91</v>
      </c>
    </row>
    <row r="329" spans="2:21" x14ac:dyDescent="0.2">
      <c r="D329" s="19" t="str">
        <v>Category.4</v>
      </c>
      <c r="E329" s="19" t="str">
        <v>HHH</v>
      </c>
      <c r="F329" s="19" t="str">
        <v>P_8</v>
      </c>
      <c r="G329" s="19">
        <v>92</v>
      </c>
    </row>
    <row r="330" spans="2:21" x14ac:dyDescent="0.2">
      <c r="D330" s="19" t="str">
        <v>Category.4</v>
      </c>
      <c r="E330" s="19" t="str">
        <v>HHH</v>
      </c>
      <c r="F330" s="19" t="str">
        <v>P_9</v>
      </c>
      <c r="G330" s="19">
        <v>93</v>
      </c>
    </row>
    <row r="331" spans="2:21" x14ac:dyDescent="0.2">
      <c r="D331" s="19" t="str">
        <v>Category.4</v>
      </c>
      <c r="E331" s="19" t="str">
        <v>HHH</v>
      </c>
      <c r="F331" s="19" t="str">
        <v>P_10</v>
      </c>
      <c r="G331" s="19">
        <v>94</v>
      </c>
    </row>
    <row r="332" spans="2:21" x14ac:dyDescent="0.2">
      <c r="D332" s="19" t="str">
        <v>Category.4</v>
      </c>
      <c r="E332" s="19" t="str">
        <v>HHH</v>
      </c>
      <c r="F332" s="19" t="str">
        <v>P_11</v>
      </c>
      <c r="G332" s="19">
        <v>95</v>
      </c>
    </row>
    <row r="333" spans="2:21" x14ac:dyDescent="0.2">
      <c r="D333" s="19" t="str">
        <v>Category.4</v>
      </c>
      <c r="E333" s="19" t="str">
        <v>HHH</v>
      </c>
      <c r="F333" s="19" t="str">
        <v>P_12</v>
      </c>
      <c r="G333" s="19">
        <v>96</v>
      </c>
    </row>
    <row r="336" spans="2:21" x14ac:dyDescent="0.2">
      <c r="B336" s="27" t="s">
        <v>79</v>
      </c>
      <c r="C336" s="26"/>
      <c r="D336" s="26"/>
      <c r="E336" s="26"/>
      <c r="F336" s="26"/>
      <c r="G336" s="26"/>
      <c r="H336" s="26"/>
      <c r="I336" s="26"/>
      <c r="J336" s="26"/>
      <c r="K336" s="26"/>
      <c r="L336" s="26"/>
      <c r="M336" s="26"/>
      <c r="N336" s="26"/>
      <c r="O336" s="26"/>
      <c r="P336" s="26"/>
      <c r="Q336" s="26"/>
      <c r="R336" s="26"/>
      <c r="S336" s="26"/>
      <c r="T336" s="26"/>
      <c r="U336" s="26"/>
    </row>
    <row r="338" spans="3:99" x14ac:dyDescent="0.2">
      <c r="C338" s="23" t="s">
        <v>69</v>
      </c>
      <c r="D338" s="25">
        <v>0</v>
      </c>
    </row>
    <row r="339" spans="3:99" x14ac:dyDescent="0.2">
      <c r="C339" s="23" t="s">
        <v>62</v>
      </c>
      <c r="D339" s="24" t="str">
        <f xml:space="preserve"> ""</f>
        <v/>
      </c>
    </row>
    <row r="340" spans="3:99" x14ac:dyDescent="0.2">
      <c r="C340" s="23" t="s">
        <v>63</v>
      </c>
      <c r="D340" s="25">
        <v>0</v>
      </c>
    </row>
    <row r="341" spans="3:99" x14ac:dyDescent="0.2">
      <c r="C341" s="23" t="s">
        <v>70</v>
      </c>
      <c r="D341" s="25">
        <v>0</v>
      </c>
    </row>
    <row r="342" spans="3:99" x14ac:dyDescent="0.2">
      <c r="C342" s="23" t="s">
        <v>64</v>
      </c>
      <c r="D342" s="25">
        <v>1</v>
      </c>
    </row>
    <row r="344" spans="3:99" ht="13.5" thickBot="1" x14ac:dyDescent="0.25">
      <c r="C344" s="20"/>
      <c r="D344" s="20" t="s">
        <v>59</v>
      </c>
      <c r="E344" s="20"/>
      <c r="F344" s="20" t="s">
        <v>60</v>
      </c>
      <c r="G344" s="20"/>
      <c r="H344" s="20" t="s">
        <v>61</v>
      </c>
    </row>
    <row r="345" spans="3:99" x14ac:dyDescent="0.2">
      <c r="C345" s="22" t="s">
        <v>59</v>
      </c>
      <c r="D345" s="67" t="str" cm="1">
        <f t="array" ref="D345:H440" xml:space="preserve"> _xlfn.LAMBDA(_xlpm.data,_xlpm.row_headers,_xlpm.column_headers,_xlop.by_column,_xlop.replace_blanks,_xlop.filter_blanks,_xlop.filter_errors,_xlop.output_vertical,
  _xlfn.LET(
    _xlpm._dd, _xlpm.data,
    _xlpm._rh, _xlpm.row_headers,
    _xlpm._ch, _xlpm.column_headers,
    _xlpm._byCol, IF( _xlfn.ISOMITTED(_xlpm.by_column), 0, IF(_xlpm.by_column, 1, 0)),
    _xlpm._rep, IF( _xlfn.ISOMITTED(_xlpm.replace_blanks), "",
      IF( ISLOGICAL(_xlpm.replace_blanks),
        IF(_xlpm.replace_blanks, NA(), ""),
        _xlpm.replace_blanks)
    ),
    _xlpm._fltrB, IF( _xlfn.ISOMITTED(_xlpm.filter_blanks), 0, IF(_xlpm.filter_blanks, 1, 0)),
    _xlpm._fltrE, IF( _xlfn.ISOMITTED(_xlpm.filter_errors), 0, IF(_xlpm.filter_errors, 1, 0)),
    _xlpm._vrt, IF( _xlfn.ISOMITTED(_xlpm.output_vertical), 1, IF(_xlpm.output_vertical, 1, 0)),
    _xlpm._inpChk, _xlfn.IFS(
      IFERROR( OR( ROWS(_xlpm._rh) &lt; 1, COLUMNS(_xlpm._rh) &lt; 1, ROWS(_xlpm._ch) &lt; 1, COLUMNS(_xlpm._ch) &lt; 1, ROWS(_xlpm._dd) &lt; 1, COLUMNS(_xlpm._dd) &lt; 1), 3), 3,
      IFERROR( OR( ROWS(_xlpm._dd) &lt;&gt; ROWS(_xlpm._rh), COLUMNS(_xlpm._dd) &lt;&gt; COLUMNS(_xlpm._ch)), 3), 2,
      TRUE, 1
    ),
    _xlpm._kCols, IF(_xlpm._byCol, TRANSPOSE(_xlpm._ch), _xlpm._rh),
    _xlpm._nCols, IF(_xlpm._byCol, _xlpm._rh, TRANSPOSE(_xlpm._ch)),
    _xlpm._rK, ROWS(_xlpm._kCols),
    _xlpm._cK, COLUMNS(_xlpm._kCols),
    _xlpm._rN, ROWS(_xlpm._nCols),
    _xlpm._cN, COLUMNS(_xlpm._nCols),
    _xlpm._keys, _xlfn.LET(
      _xlpm._kp, _xlfn.MAKEARRAY(_xlpm._rK * _xlpm._rN, _xlpm._cK, _xlfn.LAMBDA(_xlpm._row,_xlpm._col, INDEX(_xlpm._kCols, ROUNDUP(_xlpm._row / _xlpm._rN, 0), _xlpm._col))),
      IF( ISBLANK(_xlpm._kp), "", _xlpm._kp)
    ),
    _xlpm._names, _xlfn.LET(
      _xlpm._np, _xlfn.MAKEARRAY(_xlpm._rK * _xlpm._rN, _xlpm._cN, _xlfn.LAMBDA(_xlpm._row,_xlpm._col, INDEX(_xlpm._nCols, MOD(_xlpm._row - 1, _xlpm._rN) + 1, _xlpm._col))),
      IF( ISBLANK(_xlpm._np), "", _xlpm._np)
    ),
    _xlpm._values, _xlfn.LET(
      _xlpm._dp, _xlfn.TOCOL(_xlpm._dd, , _xlpm._byCol),
      IF( ISBLANK(_xlpm._dp), _xlpm._rep, _xlpm._dp)
    ),
    _xlpm._rtn, _xlfn.LET(
      _xlpm._dt, _xlfn.HSTACK(_xlpm._keys, _xlpm._names, _xlpm._values),
      _xlpm._vl, _xlfn.CHOOSECOLS(_xlpm._dt, -1),
      _xlpm._dfB, IF(_xlpm._fltrB, _xlfn._xlws.FILTER(_xlpm._dt, IF( ISERROR(_xlpm._vl), TRUE, _xlfn.IFNA(_xlpm._vl, "#") &lt;&gt; "")), _xlpm._dt),
      _xlpm._dfE, IF(_xlpm._fltrE, _xlfn._xlws.FILTER(_xlpm._dfB, NOT(ISERROR( _xlfn.CHOOSECOLS(_xlpm._dfB, -1)))), _xlpm._dfB),
      IF(NOT(_xlpm._vrt), TRANSPOSE(_xlpm._dfE), _xlpm._dfE)
    ),
    CHOOSE(_xlpm._inpChk, _xlpm._rtn, _xlfn.LAMBDA(0), #VALUE!)
  )
)($E$12:$P$19, $C$12:$D$19, $E$10:$P$11, D338, D339, D340, D341, D342)</f>
        <v>Category.1</v>
      </c>
      <c r="E345" s="19" t="str">
        <v>AAA</v>
      </c>
      <c r="F345" s="19" t="str">
        <v>Jan</v>
      </c>
      <c r="G345" s="19" t="str">
        <v>P_1</v>
      </c>
      <c r="H345" s="19">
        <v>1</v>
      </c>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row>
    <row r="346" spans="3:99" x14ac:dyDescent="0.2">
      <c r="C346" s="22"/>
      <c r="D346" s="19" t="str">
        <v>Category.1</v>
      </c>
      <c r="E346" s="19" t="str">
        <v>AAA</v>
      </c>
      <c r="F346" s="19" t="str">
        <v>Feb</v>
      </c>
      <c r="G346" s="19" t="str">
        <v>P_2</v>
      </c>
      <c r="H346" s="19">
        <v>2</v>
      </c>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row>
    <row r="347" spans="3:99" x14ac:dyDescent="0.2">
      <c r="C347" s="22" t="s">
        <v>60</v>
      </c>
      <c r="D347" s="19" t="str">
        <v>Category.1</v>
      </c>
      <c r="E347" s="19" t="str">
        <v>AAA</v>
      </c>
      <c r="F347" s="19" t="str">
        <v>Mar</v>
      </c>
      <c r="G347" s="19" t="str">
        <v>P_3</v>
      </c>
      <c r="H347" s="19">
        <v>3</v>
      </c>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row>
    <row r="348" spans="3:99" x14ac:dyDescent="0.2">
      <c r="C348" s="22"/>
      <c r="D348" s="19" t="str">
        <v>Category.1</v>
      </c>
      <c r="E348" s="19" t="str">
        <v>AAA</v>
      </c>
      <c r="F348" s="19" t="str">
        <v>Apr</v>
      </c>
      <c r="G348" s="19" t="str">
        <v>P_4</v>
      </c>
      <c r="H348" s="19">
        <v>4</v>
      </c>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row>
    <row r="349" spans="3:99" x14ac:dyDescent="0.2">
      <c r="C349" s="22" t="s">
        <v>61</v>
      </c>
      <c r="D349" s="19" t="str">
        <v>Category.1</v>
      </c>
      <c r="E349" s="19" t="str">
        <v>AAA</v>
      </c>
      <c r="F349" s="19" t="str">
        <v>May</v>
      </c>
      <c r="G349" s="19" t="str">
        <v>P_5</v>
      </c>
      <c r="H349" s="19">
        <v>5</v>
      </c>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row>
    <row r="350" spans="3:99" x14ac:dyDescent="0.2">
      <c r="D350" s="19" t="str">
        <v>Category.1</v>
      </c>
      <c r="E350" s="19" t="str">
        <v>AAA</v>
      </c>
      <c r="F350" s="19" t="str">
        <v>Jun</v>
      </c>
      <c r="G350" s="19" t="str">
        <v>P_6</v>
      </c>
      <c r="H350" s="19">
        <v>6</v>
      </c>
    </row>
    <row r="351" spans="3:99" x14ac:dyDescent="0.2">
      <c r="D351" s="19" t="str">
        <v>Category.1</v>
      </c>
      <c r="E351" s="19" t="str">
        <v>AAA</v>
      </c>
      <c r="F351" s="19" t="str">
        <v>Jul</v>
      </c>
      <c r="G351" s="19" t="str">
        <v>P_7</v>
      </c>
      <c r="H351" s="19">
        <v>7</v>
      </c>
      <c r="J351" s="51" t="str" cm="1">
        <f t="array" aca="1" ref="J351:J397" ca="1" xml:space="preserve"> _xlfn.TEXTSPLIT( _xlfn.FORMULATEXT(D345), , CHAR(10))</f>
        <v>= LAMBDA(data,row_headers,column_headers,[by_column],[replace_blanks],[filter_blanks],[filter_errors],[output_vertical],</v>
      </c>
    </row>
    <row r="352" spans="3:99" x14ac:dyDescent="0.2">
      <c r="D352" s="19" t="str">
        <v>Category.1</v>
      </c>
      <c r="E352" s="19" t="str">
        <v>AAA</v>
      </c>
      <c r="F352" s="19" t="str">
        <v>Aug</v>
      </c>
      <c r="G352" s="19" t="str">
        <v>P_8</v>
      </c>
      <c r="H352" s="19">
        <v>8</v>
      </c>
      <c r="J352" s="51" t="str">
        <f ca="1"/>
        <v xml:space="preserve">  LET(</v>
      </c>
    </row>
    <row r="353" spans="4:10" x14ac:dyDescent="0.2">
      <c r="D353" s="19" t="str">
        <v>Category.1</v>
      </c>
      <c r="E353" s="19" t="str">
        <v>AAA</v>
      </c>
      <c r="F353" s="19" t="str">
        <v>Sep</v>
      </c>
      <c r="G353" s="19" t="str">
        <v>P_9</v>
      </c>
      <c r="H353" s="19">
        <v>9</v>
      </c>
      <c r="J353" s="51" t="str">
        <f ca="1"/>
        <v xml:space="preserve">    _dd, data,</v>
      </c>
    </row>
    <row r="354" spans="4:10" x14ac:dyDescent="0.2">
      <c r="D354" s="19" t="str">
        <v>Category.1</v>
      </c>
      <c r="E354" s="19" t="str">
        <v>AAA</v>
      </c>
      <c r="F354" s="19" t="str">
        <v>Oct</v>
      </c>
      <c r="G354" s="19" t="str">
        <v>P_10</v>
      </c>
      <c r="H354" s="19">
        <v>10</v>
      </c>
      <c r="J354" s="51" t="str">
        <f ca="1"/>
        <v xml:space="preserve">    _rh, row_headers,</v>
      </c>
    </row>
    <row r="355" spans="4:10" x14ac:dyDescent="0.2">
      <c r="D355" s="19" t="str">
        <v>Category.1</v>
      </c>
      <c r="E355" s="19" t="str">
        <v>AAA</v>
      </c>
      <c r="F355" s="19" t="str">
        <v>Nov</v>
      </c>
      <c r="G355" s="19" t="str">
        <v>P_11</v>
      </c>
      <c r="H355" s="19">
        <v>11</v>
      </c>
      <c r="J355" s="51" t="str">
        <f ca="1"/>
        <v xml:space="preserve">    _ch, column_headers,</v>
      </c>
    </row>
    <row r="356" spans="4:10" x14ac:dyDescent="0.2">
      <c r="D356" s="19" t="str">
        <v>Category.1</v>
      </c>
      <c r="E356" s="19" t="str">
        <v>AAA</v>
      </c>
      <c r="F356" s="19" t="str">
        <v>Dec</v>
      </c>
      <c r="G356" s="19" t="str">
        <v>P_12</v>
      </c>
      <c r="H356" s="19">
        <v>12</v>
      </c>
      <c r="J356" s="51" t="str">
        <f ca="1"/>
        <v xml:space="preserve">    _byCol, IF( ISOMITTED(by_column), 0, IF(by_column, 1, 0)),</v>
      </c>
    </row>
    <row r="357" spans="4:10" x14ac:dyDescent="0.2">
      <c r="D357" s="19" t="str">
        <v>Category.1</v>
      </c>
      <c r="E357" s="19" t="str">
        <v>BBB</v>
      </c>
      <c r="F357" s="19" t="str">
        <v>Jan</v>
      </c>
      <c r="G357" s="19" t="str">
        <v>P_1</v>
      </c>
      <c r="H357" s="19">
        <v>13</v>
      </c>
      <c r="J357" s="51" t="str">
        <f ca="1"/>
        <v xml:space="preserve">    _rep, IF( ISOMITTED(replace_blanks), "",</v>
      </c>
    </row>
    <row r="358" spans="4:10" x14ac:dyDescent="0.2">
      <c r="D358" s="19" t="str">
        <v>Category.1</v>
      </c>
      <c r="E358" s="19" t="str">
        <v>BBB</v>
      </c>
      <c r="F358" s="19" t="str">
        <v>Feb</v>
      </c>
      <c r="G358" s="19" t="str">
        <v>P_2</v>
      </c>
      <c r="H358" s="19">
        <v>14</v>
      </c>
      <c r="J358" s="51" t="str">
        <f ca="1"/>
        <v xml:space="preserve">      IF( ISLOGICAL(replace_blanks),</v>
      </c>
    </row>
    <row r="359" spans="4:10" x14ac:dyDescent="0.2">
      <c r="D359" s="19" t="str">
        <v>Category.1</v>
      </c>
      <c r="E359" s="19" t="str">
        <v>BBB</v>
      </c>
      <c r="F359" s="19" t="str">
        <v>Mar</v>
      </c>
      <c r="G359" s="19" t="str">
        <v>P_3</v>
      </c>
      <c r="H359" s="19">
        <v>15</v>
      </c>
      <c r="J359" s="51" t="str">
        <f ca="1"/>
        <v xml:space="preserve">        IF(replace_blanks, NA(), ""),</v>
      </c>
    </row>
    <row r="360" spans="4:10" x14ac:dyDescent="0.2">
      <c r="D360" s="19" t="str">
        <v>Category.1</v>
      </c>
      <c r="E360" s="19" t="str">
        <v>BBB</v>
      </c>
      <c r="F360" s="19" t="str">
        <v>Apr</v>
      </c>
      <c r="G360" s="19" t="str">
        <v>P_4</v>
      </c>
      <c r="H360" s="19">
        <v>16</v>
      </c>
      <c r="J360" s="51" t="str">
        <f ca="1"/>
        <v xml:space="preserve">        replace_blanks)</v>
      </c>
    </row>
    <row r="361" spans="4:10" x14ac:dyDescent="0.2">
      <c r="D361" s="19" t="str">
        <v>Category.1</v>
      </c>
      <c r="E361" s="19" t="str">
        <v>BBB</v>
      </c>
      <c r="F361" s="19" t="str">
        <v>May</v>
      </c>
      <c r="G361" s="19" t="str">
        <v>P_5</v>
      </c>
      <c r="H361" s="19">
        <v>17</v>
      </c>
      <c r="J361" s="51" t="str">
        <f ca="1"/>
        <v xml:space="preserve">    ),</v>
      </c>
    </row>
    <row r="362" spans="4:10" x14ac:dyDescent="0.2">
      <c r="D362" s="19" t="str">
        <v>Category.1</v>
      </c>
      <c r="E362" s="19" t="str">
        <v>BBB</v>
      </c>
      <c r="F362" s="19" t="str">
        <v>Jun</v>
      </c>
      <c r="G362" s="19" t="str">
        <v>P_6</v>
      </c>
      <c r="H362" s="19">
        <v>18</v>
      </c>
      <c r="J362" s="51" t="str">
        <f ca="1"/>
        <v xml:space="preserve">    _fltrB, IF( ISOMITTED(filter_blanks), 0, IF(filter_blanks, 1, 0)),</v>
      </c>
    </row>
    <row r="363" spans="4:10" x14ac:dyDescent="0.2">
      <c r="D363" s="19" t="str">
        <v>Category.1</v>
      </c>
      <c r="E363" s="19" t="str">
        <v>BBB</v>
      </c>
      <c r="F363" s="19" t="str">
        <v>Jul</v>
      </c>
      <c r="G363" s="19" t="str">
        <v>P_7</v>
      </c>
      <c r="H363" s="19">
        <v>19</v>
      </c>
      <c r="J363" s="51" t="str">
        <f ca="1"/>
        <v xml:space="preserve">    _fltrE, IF( ISOMITTED(filter_errors), 0, IF(filter_errors, 1, 0)),</v>
      </c>
    </row>
    <row r="364" spans="4:10" x14ac:dyDescent="0.2">
      <c r="D364" s="19" t="str">
        <v>Category.1</v>
      </c>
      <c r="E364" s="19" t="str">
        <v>BBB</v>
      </c>
      <c r="F364" s="19" t="str">
        <v>Aug</v>
      </c>
      <c r="G364" s="19" t="str">
        <v>P_8</v>
      </c>
      <c r="H364" s="19">
        <v>20</v>
      </c>
      <c r="J364" s="51" t="str">
        <f ca="1"/>
        <v xml:space="preserve">    _vrt, IF( ISOMITTED(output_vertical), 1, IF(output_vertical, 1, 0)),</v>
      </c>
    </row>
    <row r="365" spans="4:10" x14ac:dyDescent="0.2">
      <c r="D365" s="19" t="str">
        <v>Category.1</v>
      </c>
      <c r="E365" s="19" t="str">
        <v>BBB</v>
      </c>
      <c r="F365" s="19" t="str">
        <v>Sep</v>
      </c>
      <c r="G365" s="19" t="str">
        <v>P_9</v>
      </c>
      <c r="H365" s="19">
        <v>21</v>
      </c>
      <c r="J365" s="51" t="str">
        <f ca="1"/>
        <v xml:space="preserve">    _inpChk, IFS(</v>
      </c>
    </row>
    <row r="366" spans="4:10" x14ac:dyDescent="0.2">
      <c r="D366" s="19" t="str">
        <v>Category.1</v>
      </c>
      <c r="E366" s="19" t="str">
        <v>BBB</v>
      </c>
      <c r="F366" s="19" t="str">
        <v>Oct</v>
      </c>
      <c r="G366" s="19" t="str">
        <v>P_10</v>
      </c>
      <c r="H366" s="19">
        <v>22</v>
      </c>
      <c r="J366" s="51" t="str">
        <f ca="1"/>
        <v xml:space="preserve">      IFERROR( OR( ROWS(_rh) &lt; 1, COLUMNS(_rh) &lt; 1, ROWS(_ch) &lt; 1, COLUMNS(_ch) &lt; 1, ROWS(_dd) &lt; 1, COLUMNS(_dd) &lt; 1), 3), 3,</v>
      </c>
    </row>
    <row r="367" spans="4:10" x14ac:dyDescent="0.2">
      <c r="D367" s="19" t="str">
        <v>Category.1</v>
      </c>
      <c r="E367" s="19" t="str">
        <v>BBB</v>
      </c>
      <c r="F367" s="19" t="str">
        <v>Nov</v>
      </c>
      <c r="G367" s="19" t="str">
        <v>P_11</v>
      </c>
      <c r="H367" s="19">
        <v>23</v>
      </c>
      <c r="J367" s="51" t="str">
        <f ca="1"/>
        <v xml:space="preserve">      IFERROR( OR( ROWS(_dd) &lt;&gt; ROWS(_rh), COLUMNS(_dd) &lt;&gt; COLUMNS(_ch)), 3), 2,</v>
      </c>
    </row>
    <row r="368" spans="4:10" x14ac:dyDescent="0.2">
      <c r="D368" s="19" t="str">
        <v>Category.1</v>
      </c>
      <c r="E368" s="19" t="str">
        <v>BBB</v>
      </c>
      <c r="F368" s="19" t="str">
        <v>Dec</v>
      </c>
      <c r="G368" s="19" t="str">
        <v>P_12</v>
      </c>
      <c r="H368" s="19">
        <v>24</v>
      </c>
      <c r="J368" s="51" t="str">
        <f ca="1"/>
        <v xml:space="preserve">      TRUE, 1</v>
      </c>
    </row>
    <row r="369" spans="4:10" x14ac:dyDescent="0.2">
      <c r="D369" s="19" t="str">
        <v>Category.2</v>
      </c>
      <c r="E369" s="19" t="str">
        <v>CCC</v>
      </c>
      <c r="F369" s="19" t="str">
        <v>Jan</v>
      </c>
      <c r="G369" s="19" t="str">
        <v>P_1</v>
      </c>
      <c r="H369" s="19">
        <v>25</v>
      </c>
      <c r="J369" s="51" t="str">
        <f ca="1"/>
        <v xml:space="preserve">    ),</v>
      </c>
    </row>
    <row r="370" spans="4:10" x14ac:dyDescent="0.2">
      <c r="D370" s="19" t="str">
        <v>Category.2</v>
      </c>
      <c r="E370" s="19" t="str">
        <v>CCC</v>
      </c>
      <c r="F370" s="19" t="str">
        <v>Feb</v>
      </c>
      <c r="G370" s="19" t="str">
        <v>P_2</v>
      </c>
      <c r="H370" s="19">
        <v>26</v>
      </c>
      <c r="J370" s="51" t="str">
        <f ca="1"/>
        <v xml:space="preserve">    _kCols, IF(_byCol, TRANSPOSE(_ch), _rh),</v>
      </c>
    </row>
    <row r="371" spans="4:10" x14ac:dyDescent="0.2">
      <c r="D371" s="19" t="str">
        <v>Category.2</v>
      </c>
      <c r="E371" s="19" t="str">
        <v>CCC</v>
      </c>
      <c r="F371" s="19" t="str">
        <v>Mar</v>
      </c>
      <c r="G371" s="19" t="str">
        <v>P_3</v>
      </c>
      <c r="H371" s="19">
        <v>27</v>
      </c>
      <c r="J371" s="51" t="str">
        <f ca="1"/>
        <v xml:space="preserve">    _nCols, IF(_byCol, _rh, TRANSPOSE(_ch)),</v>
      </c>
    </row>
    <row r="372" spans="4:10" x14ac:dyDescent="0.2">
      <c r="D372" s="19" t="str">
        <v>Category.2</v>
      </c>
      <c r="E372" s="19" t="str">
        <v>CCC</v>
      </c>
      <c r="F372" s="19" t="str">
        <v>Apr</v>
      </c>
      <c r="G372" s="19" t="str">
        <v>P_4</v>
      </c>
      <c r="H372" s="19">
        <v>28</v>
      </c>
      <c r="J372" s="51" t="str">
        <f ca="1"/>
        <v xml:space="preserve">    _rK, ROWS(_kCols),</v>
      </c>
    </row>
    <row r="373" spans="4:10" x14ac:dyDescent="0.2">
      <c r="D373" s="19" t="str">
        <v>Category.2</v>
      </c>
      <c r="E373" s="19" t="str">
        <v>CCC</v>
      </c>
      <c r="F373" s="19" t="str">
        <v>May</v>
      </c>
      <c r="G373" s="19" t="str">
        <v>P_5</v>
      </c>
      <c r="H373" s="19">
        <v>29</v>
      </c>
      <c r="J373" s="51" t="str">
        <f ca="1"/>
        <v xml:space="preserve">    _cK, COLUMNS(_kCols),</v>
      </c>
    </row>
    <row r="374" spans="4:10" x14ac:dyDescent="0.2">
      <c r="D374" s="19" t="str">
        <v>Category.2</v>
      </c>
      <c r="E374" s="19" t="str">
        <v>CCC</v>
      </c>
      <c r="F374" s="19" t="str">
        <v>Jun</v>
      </c>
      <c r="G374" s="19" t="str">
        <v>P_6</v>
      </c>
      <c r="H374" s="19">
        <v>30</v>
      </c>
      <c r="J374" s="51" t="str">
        <f ca="1"/>
        <v xml:space="preserve">    _rN, ROWS(_nCols),</v>
      </c>
    </row>
    <row r="375" spans="4:10" x14ac:dyDescent="0.2">
      <c r="D375" s="19" t="str">
        <v>Category.2</v>
      </c>
      <c r="E375" s="19" t="str">
        <v>CCC</v>
      </c>
      <c r="F375" s="19" t="str">
        <v>Jul</v>
      </c>
      <c r="G375" s="19" t="str">
        <v>P_7</v>
      </c>
      <c r="H375" s="19">
        <v>31</v>
      </c>
      <c r="J375" s="51" t="str">
        <f ca="1"/>
        <v xml:space="preserve">    _cN, COLUMNS(_nCols),</v>
      </c>
    </row>
    <row r="376" spans="4:10" x14ac:dyDescent="0.2">
      <c r="D376" s="19" t="str">
        <v>Category.2</v>
      </c>
      <c r="E376" s="19" t="str">
        <v>CCC</v>
      </c>
      <c r="F376" s="19" t="str">
        <v>Aug</v>
      </c>
      <c r="G376" s="19" t="str">
        <v>P_8</v>
      </c>
      <c r="H376" s="19">
        <v>32</v>
      </c>
      <c r="J376" s="51" t="str">
        <f ca="1"/>
        <v xml:space="preserve">    _keys, LET(</v>
      </c>
    </row>
    <row r="377" spans="4:10" x14ac:dyDescent="0.2">
      <c r="D377" s="19" t="str">
        <v>Category.2</v>
      </c>
      <c r="E377" s="19" t="str">
        <v>CCC</v>
      </c>
      <c r="F377" s="19" t="str">
        <v>Sep</v>
      </c>
      <c r="G377" s="19" t="str">
        <v>P_9</v>
      </c>
      <c r="H377" s="19">
        <v>33</v>
      </c>
      <c r="J377" s="51" t="str">
        <f ca="1"/>
        <v xml:space="preserve">      _kp, MAKEARRAY(_rK * _rN, _cK, LAMBDA(_row,_col, INDEX(_kCols, ROUNDUP(_row / _rN, 0), _col))),</v>
      </c>
    </row>
    <row r="378" spans="4:10" x14ac:dyDescent="0.2">
      <c r="D378" s="19" t="str">
        <v>Category.2</v>
      </c>
      <c r="E378" s="19" t="str">
        <v>CCC</v>
      </c>
      <c r="F378" s="19" t="str">
        <v>Oct</v>
      </c>
      <c r="G378" s="19" t="str">
        <v>P_10</v>
      </c>
      <c r="H378" s="19">
        <v>34</v>
      </c>
      <c r="J378" s="51" t="str">
        <f ca="1"/>
        <v xml:space="preserve">      IF( ISBLANK(_kp), "", _kp)</v>
      </c>
    </row>
    <row r="379" spans="4:10" x14ac:dyDescent="0.2">
      <c r="D379" s="19" t="str">
        <v>Category.2</v>
      </c>
      <c r="E379" s="19" t="str">
        <v>CCC</v>
      </c>
      <c r="F379" s="19" t="str">
        <v>Nov</v>
      </c>
      <c r="G379" s="19" t="str">
        <v>P_11</v>
      </c>
      <c r="H379" s="19">
        <v>35</v>
      </c>
      <c r="J379" s="51" t="str">
        <f ca="1"/>
        <v xml:space="preserve">    ),</v>
      </c>
    </row>
    <row r="380" spans="4:10" x14ac:dyDescent="0.2">
      <c r="D380" s="19" t="str">
        <v>Category.2</v>
      </c>
      <c r="E380" s="19" t="str">
        <v>CCC</v>
      </c>
      <c r="F380" s="19" t="str">
        <v>Dec</v>
      </c>
      <c r="G380" s="19" t="str">
        <v>P_12</v>
      </c>
      <c r="H380" s="19">
        <v>36</v>
      </c>
      <c r="J380" s="51" t="str">
        <f ca="1"/>
        <v xml:space="preserve">    _names, LET(</v>
      </c>
    </row>
    <row r="381" spans="4:10" x14ac:dyDescent="0.2">
      <c r="D381" s="19" t="str">
        <v>Category.2</v>
      </c>
      <c r="E381" s="19" t="str">
        <v>DDD</v>
      </c>
      <c r="F381" s="19" t="str">
        <v>Jan</v>
      </c>
      <c r="G381" s="19" t="str">
        <v>P_1</v>
      </c>
      <c r="H381" s="19">
        <v>37</v>
      </c>
      <c r="J381" s="51" t="str">
        <f ca="1"/>
        <v xml:space="preserve">      _np, MAKEARRAY(_rK * _rN, _cN, LAMBDA(_row,_col, INDEX(_nCols, MOD(_row - 1, _rN) + 1, _col))),</v>
      </c>
    </row>
    <row r="382" spans="4:10" x14ac:dyDescent="0.2">
      <c r="D382" s="19" t="str">
        <v>Category.2</v>
      </c>
      <c r="E382" s="19" t="str">
        <v>DDD</v>
      </c>
      <c r="F382" s="19" t="str">
        <v>Feb</v>
      </c>
      <c r="G382" s="19" t="str">
        <v>P_2</v>
      </c>
      <c r="H382" s="19">
        <v>38</v>
      </c>
      <c r="J382" s="51" t="str">
        <f ca="1"/>
        <v xml:space="preserve">      IF( ISBLANK(_np), "", _np)</v>
      </c>
    </row>
    <row r="383" spans="4:10" x14ac:dyDescent="0.2">
      <c r="D383" s="19" t="str">
        <v>Category.2</v>
      </c>
      <c r="E383" s="19" t="str">
        <v>DDD</v>
      </c>
      <c r="F383" s="19" t="str">
        <v>Mar</v>
      </c>
      <c r="G383" s="19" t="str">
        <v>P_3</v>
      </c>
      <c r="H383" s="19">
        <v>39</v>
      </c>
      <c r="J383" s="51" t="str">
        <f ca="1"/>
        <v xml:space="preserve">    ),</v>
      </c>
    </row>
    <row r="384" spans="4:10" x14ac:dyDescent="0.2">
      <c r="D384" s="19" t="str">
        <v>Category.2</v>
      </c>
      <c r="E384" s="19" t="str">
        <v>DDD</v>
      </c>
      <c r="F384" s="19" t="str">
        <v>Apr</v>
      </c>
      <c r="G384" s="19" t="str">
        <v>P_4</v>
      </c>
      <c r="H384" s="19">
        <v>40</v>
      </c>
      <c r="J384" s="51" t="str">
        <f ca="1"/>
        <v xml:space="preserve">    _values, LET(</v>
      </c>
    </row>
    <row r="385" spans="4:10" x14ac:dyDescent="0.2">
      <c r="D385" s="19" t="str">
        <v>Category.2</v>
      </c>
      <c r="E385" s="19" t="str">
        <v>DDD</v>
      </c>
      <c r="F385" s="19" t="str">
        <v>May</v>
      </c>
      <c r="G385" s="19" t="str">
        <v>P_5</v>
      </c>
      <c r="H385" s="19">
        <v>41</v>
      </c>
      <c r="J385" s="51" t="str">
        <f ca="1"/>
        <v xml:space="preserve">      _dp, TOCOL(_dd, , _byCol),</v>
      </c>
    </row>
    <row r="386" spans="4:10" x14ac:dyDescent="0.2">
      <c r="D386" s="19" t="str">
        <v>Category.2</v>
      </c>
      <c r="E386" s="19" t="str">
        <v>DDD</v>
      </c>
      <c r="F386" s="19" t="str">
        <v>Jun</v>
      </c>
      <c r="G386" s="19" t="str">
        <v>P_6</v>
      </c>
      <c r="H386" s="19">
        <v>42</v>
      </c>
      <c r="J386" s="51" t="str">
        <f ca="1"/>
        <v xml:space="preserve">      IF( ISBLANK(_dp), _rep, _dp)</v>
      </c>
    </row>
    <row r="387" spans="4:10" x14ac:dyDescent="0.2">
      <c r="D387" s="19" t="str">
        <v>Category.2</v>
      </c>
      <c r="E387" s="19" t="str">
        <v>DDD</v>
      </c>
      <c r="F387" s="19" t="str">
        <v>Jul</v>
      </c>
      <c r="G387" s="19" t="str">
        <v>P_7</v>
      </c>
      <c r="H387" s="19">
        <v>43</v>
      </c>
      <c r="J387" s="51" t="str">
        <f ca="1"/>
        <v xml:space="preserve">    ),</v>
      </c>
    </row>
    <row r="388" spans="4:10" x14ac:dyDescent="0.2">
      <c r="D388" s="19" t="str">
        <v>Category.2</v>
      </c>
      <c r="E388" s="19" t="str">
        <v>DDD</v>
      </c>
      <c r="F388" s="19" t="str">
        <v>Aug</v>
      </c>
      <c r="G388" s="19" t="str">
        <v>P_8</v>
      </c>
      <c r="H388" s="19">
        <v>44</v>
      </c>
      <c r="J388" s="51" t="str">
        <f ca="1"/>
        <v xml:space="preserve">    _rtn, LET(</v>
      </c>
    </row>
    <row r="389" spans="4:10" x14ac:dyDescent="0.2">
      <c r="D389" s="19" t="str">
        <v>Category.2</v>
      </c>
      <c r="E389" s="19" t="str">
        <v>DDD</v>
      </c>
      <c r="F389" s="19" t="str">
        <v>Sep</v>
      </c>
      <c r="G389" s="19" t="str">
        <v>P_9</v>
      </c>
      <c r="H389" s="19">
        <v>45</v>
      </c>
      <c r="J389" s="51" t="str">
        <f ca="1"/>
        <v xml:space="preserve">      _dt, HSTACK(_keys, _names, _values),</v>
      </c>
    </row>
    <row r="390" spans="4:10" x14ac:dyDescent="0.2">
      <c r="D390" s="19" t="str">
        <v>Category.2</v>
      </c>
      <c r="E390" s="19" t="str">
        <v>DDD</v>
      </c>
      <c r="F390" s="19" t="str">
        <v>Oct</v>
      </c>
      <c r="G390" s="19" t="str">
        <v>P_10</v>
      </c>
      <c r="H390" s="19">
        <v>46</v>
      </c>
      <c r="J390" s="51" t="str">
        <f ca="1"/>
        <v xml:space="preserve">      _vl, CHOOSECOLS(_dt, -1),</v>
      </c>
    </row>
    <row r="391" spans="4:10" x14ac:dyDescent="0.2">
      <c r="D391" s="19" t="str">
        <v>Category.2</v>
      </c>
      <c r="E391" s="19" t="str">
        <v>DDD</v>
      </c>
      <c r="F391" s="19" t="str">
        <v>Nov</v>
      </c>
      <c r="G391" s="19" t="str">
        <v>P_11</v>
      </c>
      <c r="H391" s="19">
        <v>47</v>
      </c>
      <c r="J391" s="51" t="str">
        <f ca="1"/>
        <v xml:space="preserve">      _dfB, IF(_fltrB, FILTER(_dt, IF( ISERROR(_vl), TRUE, IFNA(_vl, "#") &lt;&gt; "")), _dt),</v>
      </c>
    </row>
    <row r="392" spans="4:10" x14ac:dyDescent="0.2">
      <c r="D392" s="19" t="str">
        <v>Category.2</v>
      </c>
      <c r="E392" s="19" t="str">
        <v>DDD</v>
      </c>
      <c r="F392" s="19" t="str">
        <v>Dec</v>
      </c>
      <c r="G392" s="19" t="str">
        <v>P_12</v>
      </c>
      <c r="H392" s="19">
        <v>48</v>
      </c>
      <c r="J392" s="51" t="str">
        <f ca="1"/>
        <v xml:space="preserve">      _dfE, IF(_fltrE, FILTER(_dfB, NOT(ISERROR( CHOOSECOLS(_dfB, -1)))), _dfB),</v>
      </c>
    </row>
    <row r="393" spans="4:10" x14ac:dyDescent="0.2">
      <c r="D393" s="19" t="str">
        <v>Category.3</v>
      </c>
      <c r="E393" s="19" t="str">
        <v>EEE</v>
      </c>
      <c r="F393" s="19" t="str">
        <v>Jan</v>
      </c>
      <c r="G393" s="19" t="str">
        <v>P_1</v>
      </c>
      <c r="H393" s="19">
        <v>49</v>
      </c>
      <c r="J393" s="51" t="str">
        <f ca="1"/>
        <v xml:space="preserve">      IF(NOT(_vrt), TRANSPOSE(_dfE), _dfE)</v>
      </c>
    </row>
    <row r="394" spans="4:10" x14ac:dyDescent="0.2">
      <c r="D394" s="19" t="str">
        <v>Category.3</v>
      </c>
      <c r="E394" s="19" t="str">
        <v>EEE</v>
      </c>
      <c r="F394" s="19" t="str">
        <v>Feb</v>
      </c>
      <c r="G394" s="19" t="str">
        <v>P_2</v>
      </c>
      <c r="H394" s="19">
        <v>50</v>
      </c>
      <c r="J394" s="51" t="str">
        <f ca="1"/>
        <v xml:space="preserve">    ),</v>
      </c>
    </row>
    <row r="395" spans="4:10" x14ac:dyDescent="0.2">
      <c r="D395" s="19" t="str">
        <v>Category.3</v>
      </c>
      <c r="E395" s="19" t="str">
        <v>EEE</v>
      </c>
      <c r="F395" s="19" t="str">
        <v>Mar</v>
      </c>
      <c r="G395" s="19" t="str">
        <v>P_3</v>
      </c>
      <c r="H395" s="19">
        <v>51</v>
      </c>
      <c r="J395" s="51" t="str">
        <f ca="1"/>
        <v xml:space="preserve">    CHOOSE(_inpChk, _rtn, LAMBDA(0), #VALUE!)</v>
      </c>
    </row>
    <row r="396" spans="4:10" x14ac:dyDescent="0.2">
      <c r="D396" s="19" t="str">
        <v>Category.3</v>
      </c>
      <c r="E396" s="19" t="str">
        <v>EEE</v>
      </c>
      <c r="F396" s="19" t="str">
        <v>Apr</v>
      </c>
      <c r="G396" s="19" t="str">
        <v>P_4</v>
      </c>
      <c r="H396" s="19">
        <v>52</v>
      </c>
      <c r="J396" s="51" t="str">
        <f ca="1"/>
        <v xml:space="preserve">  )</v>
      </c>
    </row>
    <row r="397" spans="4:10" x14ac:dyDescent="0.2">
      <c r="D397" s="19" t="str">
        <v>Category.3</v>
      </c>
      <c r="E397" s="19" t="str">
        <v>EEE</v>
      </c>
      <c r="F397" s="19" t="str">
        <v>May</v>
      </c>
      <c r="G397" s="19" t="str">
        <v>P_5</v>
      </c>
      <c r="H397" s="19">
        <v>53</v>
      </c>
      <c r="J397" s="51" t="str">
        <f ca="1"/>
        <v>)($E$12:$P$19, $C$12:$D$19, $E$10:$P$11, D338, D339, D340, D341, D342)</v>
      </c>
    </row>
    <row r="398" spans="4:10" x14ac:dyDescent="0.2">
      <c r="D398" s="19" t="str">
        <v>Category.3</v>
      </c>
      <c r="E398" s="19" t="str">
        <v>EEE</v>
      </c>
      <c r="F398" s="19" t="str">
        <v>Jun</v>
      </c>
      <c r="G398" s="19" t="str">
        <v>P_6</v>
      </c>
      <c r="H398" s="19">
        <v>54</v>
      </c>
    </row>
    <row r="399" spans="4:10" x14ac:dyDescent="0.2">
      <c r="D399" s="19" t="str">
        <v>Category.3</v>
      </c>
      <c r="E399" s="19" t="str">
        <v>EEE</v>
      </c>
      <c r="F399" s="19" t="str">
        <v>Jul</v>
      </c>
      <c r="G399" s="19" t="str">
        <v>P_7</v>
      </c>
      <c r="H399" s="19">
        <v>55</v>
      </c>
    </row>
    <row r="400" spans="4:10" x14ac:dyDescent="0.2">
      <c r="D400" s="19" t="str">
        <v>Category.3</v>
      </c>
      <c r="E400" s="19" t="str">
        <v>EEE</v>
      </c>
      <c r="F400" s="19" t="str">
        <v>Aug</v>
      </c>
      <c r="G400" s="19" t="str">
        <v>P_8</v>
      </c>
      <c r="H400" s="19">
        <v>56</v>
      </c>
    </row>
    <row r="401" spans="4:8" x14ac:dyDescent="0.2">
      <c r="D401" s="19" t="str">
        <v>Category.3</v>
      </c>
      <c r="E401" s="19" t="str">
        <v>EEE</v>
      </c>
      <c r="F401" s="19" t="str">
        <v>Sep</v>
      </c>
      <c r="G401" s="19" t="str">
        <v>P_9</v>
      </c>
      <c r="H401" s="19">
        <v>57</v>
      </c>
    </row>
    <row r="402" spans="4:8" x14ac:dyDescent="0.2">
      <c r="D402" s="19" t="str">
        <v>Category.3</v>
      </c>
      <c r="E402" s="19" t="str">
        <v>EEE</v>
      </c>
      <c r="F402" s="19" t="str">
        <v>Oct</v>
      </c>
      <c r="G402" s="19" t="str">
        <v>P_10</v>
      </c>
      <c r="H402" s="19">
        <v>58</v>
      </c>
    </row>
    <row r="403" spans="4:8" x14ac:dyDescent="0.2">
      <c r="D403" s="19" t="str">
        <v>Category.3</v>
      </c>
      <c r="E403" s="19" t="str">
        <v>EEE</v>
      </c>
      <c r="F403" s="19" t="str">
        <v>Nov</v>
      </c>
      <c r="G403" s="19" t="str">
        <v>P_11</v>
      </c>
      <c r="H403" s="19">
        <v>59</v>
      </c>
    </row>
    <row r="404" spans="4:8" x14ac:dyDescent="0.2">
      <c r="D404" s="19" t="str">
        <v>Category.3</v>
      </c>
      <c r="E404" s="19" t="str">
        <v>EEE</v>
      </c>
      <c r="F404" s="19" t="str">
        <v>Dec</v>
      </c>
      <c r="G404" s="19" t="str">
        <v>P_12</v>
      </c>
      <c r="H404" s="19">
        <v>60</v>
      </c>
    </row>
    <row r="405" spans="4:8" x14ac:dyDescent="0.2">
      <c r="D405" s="19" t="str">
        <v>Category.3</v>
      </c>
      <c r="E405" s="19" t="str">
        <v>FFF</v>
      </c>
      <c r="F405" s="19" t="str">
        <v>Jan</v>
      </c>
      <c r="G405" s="19" t="str">
        <v>P_1</v>
      </c>
      <c r="H405" s="19">
        <v>61</v>
      </c>
    </row>
    <row r="406" spans="4:8" x14ac:dyDescent="0.2">
      <c r="D406" s="19" t="str">
        <v>Category.3</v>
      </c>
      <c r="E406" s="19" t="str">
        <v>FFF</v>
      </c>
      <c r="F406" s="19" t="str">
        <v>Feb</v>
      </c>
      <c r="G406" s="19" t="str">
        <v>P_2</v>
      </c>
      <c r="H406" s="19">
        <v>62</v>
      </c>
    </row>
    <row r="407" spans="4:8" x14ac:dyDescent="0.2">
      <c r="D407" s="19" t="str">
        <v>Category.3</v>
      </c>
      <c r="E407" s="19" t="str">
        <v>FFF</v>
      </c>
      <c r="F407" s="19" t="str">
        <v>Mar</v>
      </c>
      <c r="G407" s="19" t="str">
        <v>P_3</v>
      </c>
      <c r="H407" s="19">
        <v>63</v>
      </c>
    </row>
    <row r="408" spans="4:8" x14ac:dyDescent="0.2">
      <c r="D408" s="19" t="str">
        <v>Category.3</v>
      </c>
      <c r="E408" s="19" t="str">
        <v>FFF</v>
      </c>
      <c r="F408" s="19" t="str">
        <v>Apr</v>
      </c>
      <c r="G408" s="19" t="str">
        <v>P_4</v>
      </c>
      <c r="H408" s="19">
        <v>64</v>
      </c>
    </row>
    <row r="409" spans="4:8" x14ac:dyDescent="0.2">
      <c r="D409" s="19" t="str">
        <v>Category.3</v>
      </c>
      <c r="E409" s="19" t="str">
        <v>FFF</v>
      </c>
      <c r="F409" s="19" t="str">
        <v>May</v>
      </c>
      <c r="G409" s="19" t="str">
        <v>P_5</v>
      </c>
      <c r="H409" s="19">
        <v>65</v>
      </c>
    </row>
    <row r="410" spans="4:8" x14ac:dyDescent="0.2">
      <c r="D410" s="19" t="str">
        <v>Category.3</v>
      </c>
      <c r="E410" s="19" t="str">
        <v>FFF</v>
      </c>
      <c r="F410" s="19" t="str">
        <v>Jun</v>
      </c>
      <c r="G410" s="19" t="str">
        <v>P_6</v>
      </c>
      <c r="H410" s="19">
        <v>66</v>
      </c>
    </row>
    <row r="411" spans="4:8" x14ac:dyDescent="0.2">
      <c r="D411" s="19" t="str">
        <v>Category.3</v>
      </c>
      <c r="E411" s="19" t="str">
        <v>FFF</v>
      </c>
      <c r="F411" s="19" t="str">
        <v>Jul</v>
      </c>
      <c r="G411" s="19" t="str">
        <v>P_7</v>
      </c>
      <c r="H411" s="19">
        <v>67</v>
      </c>
    </row>
    <row r="412" spans="4:8" x14ac:dyDescent="0.2">
      <c r="D412" s="19" t="str">
        <v>Category.3</v>
      </c>
      <c r="E412" s="19" t="str">
        <v>FFF</v>
      </c>
      <c r="F412" s="19" t="str">
        <v>Aug</v>
      </c>
      <c r="G412" s="19" t="str">
        <v>P_8</v>
      </c>
      <c r="H412" s="19">
        <v>68</v>
      </c>
    </row>
    <row r="413" spans="4:8" x14ac:dyDescent="0.2">
      <c r="D413" s="19" t="str">
        <v>Category.3</v>
      </c>
      <c r="E413" s="19" t="str">
        <v>FFF</v>
      </c>
      <c r="F413" s="19" t="str">
        <v>Sep</v>
      </c>
      <c r="G413" s="19" t="str">
        <v>P_9</v>
      </c>
      <c r="H413" s="19">
        <v>69</v>
      </c>
    </row>
    <row r="414" spans="4:8" x14ac:dyDescent="0.2">
      <c r="D414" s="19" t="str">
        <v>Category.3</v>
      </c>
      <c r="E414" s="19" t="str">
        <v>FFF</v>
      </c>
      <c r="F414" s="19" t="str">
        <v>Oct</v>
      </c>
      <c r="G414" s="19" t="str">
        <v>P_10</v>
      </c>
      <c r="H414" s="19">
        <v>70</v>
      </c>
    </row>
    <row r="415" spans="4:8" x14ac:dyDescent="0.2">
      <c r="D415" s="19" t="str">
        <v>Category.3</v>
      </c>
      <c r="E415" s="19" t="str">
        <v>FFF</v>
      </c>
      <c r="F415" s="19" t="str">
        <v>Nov</v>
      </c>
      <c r="G415" s="19" t="str">
        <v>P_11</v>
      </c>
      <c r="H415" s="19">
        <v>71</v>
      </c>
    </row>
    <row r="416" spans="4:8" x14ac:dyDescent="0.2">
      <c r="D416" s="19" t="str">
        <v>Category.3</v>
      </c>
      <c r="E416" s="19" t="str">
        <v>FFF</v>
      </c>
      <c r="F416" s="19" t="str">
        <v>Dec</v>
      </c>
      <c r="G416" s="19" t="str">
        <v>P_12</v>
      </c>
      <c r="H416" s="19">
        <v>72</v>
      </c>
    </row>
    <row r="417" spans="4:8" x14ac:dyDescent="0.2">
      <c r="D417" s="19" t="str">
        <v>Category.4</v>
      </c>
      <c r="E417" s="19" t="str">
        <v>GGG</v>
      </c>
      <c r="F417" s="19" t="str">
        <v>Jan</v>
      </c>
      <c r="G417" s="19" t="str">
        <v>P_1</v>
      </c>
      <c r="H417" s="19">
        <v>73</v>
      </c>
    </row>
    <row r="418" spans="4:8" x14ac:dyDescent="0.2">
      <c r="D418" s="19" t="str">
        <v>Category.4</v>
      </c>
      <c r="E418" s="19" t="str">
        <v>GGG</v>
      </c>
      <c r="F418" s="19" t="str">
        <v>Feb</v>
      </c>
      <c r="G418" s="19" t="str">
        <v>P_2</v>
      </c>
      <c r="H418" s="19">
        <v>74</v>
      </c>
    </row>
    <row r="419" spans="4:8" x14ac:dyDescent="0.2">
      <c r="D419" s="19" t="str">
        <v>Category.4</v>
      </c>
      <c r="E419" s="19" t="str">
        <v>GGG</v>
      </c>
      <c r="F419" s="19" t="str">
        <v>Mar</v>
      </c>
      <c r="G419" s="19" t="str">
        <v>P_3</v>
      </c>
      <c r="H419" s="19">
        <v>75</v>
      </c>
    </row>
    <row r="420" spans="4:8" x14ac:dyDescent="0.2">
      <c r="D420" s="19" t="str">
        <v>Category.4</v>
      </c>
      <c r="E420" s="19" t="str">
        <v>GGG</v>
      </c>
      <c r="F420" s="19" t="str">
        <v>Apr</v>
      </c>
      <c r="G420" s="19" t="str">
        <v>P_4</v>
      </c>
      <c r="H420" s="19">
        <v>76</v>
      </c>
    </row>
    <row r="421" spans="4:8" x14ac:dyDescent="0.2">
      <c r="D421" s="19" t="str">
        <v>Category.4</v>
      </c>
      <c r="E421" s="19" t="str">
        <v>GGG</v>
      </c>
      <c r="F421" s="19" t="str">
        <v>May</v>
      </c>
      <c r="G421" s="19" t="str">
        <v>P_5</v>
      </c>
      <c r="H421" s="19">
        <v>77</v>
      </c>
    </row>
    <row r="422" spans="4:8" x14ac:dyDescent="0.2">
      <c r="D422" s="19" t="str">
        <v>Category.4</v>
      </c>
      <c r="E422" s="19" t="str">
        <v>GGG</v>
      </c>
      <c r="F422" s="19" t="str">
        <v>Jun</v>
      </c>
      <c r="G422" s="19" t="str">
        <v>P_6</v>
      </c>
      <c r="H422" s="19">
        <v>78</v>
      </c>
    </row>
    <row r="423" spans="4:8" x14ac:dyDescent="0.2">
      <c r="D423" s="19" t="str">
        <v>Category.4</v>
      </c>
      <c r="E423" s="19" t="str">
        <v>GGG</v>
      </c>
      <c r="F423" s="19" t="str">
        <v>Jul</v>
      </c>
      <c r="G423" s="19" t="str">
        <v>P_7</v>
      </c>
      <c r="H423" s="19">
        <v>79</v>
      </c>
    </row>
    <row r="424" spans="4:8" x14ac:dyDescent="0.2">
      <c r="D424" s="19" t="str">
        <v>Category.4</v>
      </c>
      <c r="E424" s="19" t="str">
        <v>GGG</v>
      </c>
      <c r="F424" s="19" t="str">
        <v>Aug</v>
      </c>
      <c r="G424" s="19" t="str">
        <v>P_8</v>
      </c>
      <c r="H424" s="19">
        <v>80</v>
      </c>
    </row>
    <row r="425" spans="4:8" x14ac:dyDescent="0.2">
      <c r="D425" s="19" t="str">
        <v>Category.4</v>
      </c>
      <c r="E425" s="19" t="str">
        <v>GGG</v>
      </c>
      <c r="F425" s="19" t="str">
        <v>Sep</v>
      </c>
      <c r="G425" s="19" t="str">
        <v>P_9</v>
      </c>
      <c r="H425" s="19">
        <v>81</v>
      </c>
    </row>
    <row r="426" spans="4:8" x14ac:dyDescent="0.2">
      <c r="D426" s="19" t="str">
        <v>Category.4</v>
      </c>
      <c r="E426" s="19" t="str">
        <v>GGG</v>
      </c>
      <c r="F426" s="19" t="str">
        <v>Oct</v>
      </c>
      <c r="G426" s="19" t="str">
        <v>P_10</v>
      </c>
      <c r="H426" s="19">
        <v>82</v>
      </c>
    </row>
    <row r="427" spans="4:8" x14ac:dyDescent="0.2">
      <c r="D427" s="19" t="str">
        <v>Category.4</v>
      </c>
      <c r="E427" s="19" t="str">
        <v>GGG</v>
      </c>
      <c r="F427" s="19" t="str">
        <v>Nov</v>
      </c>
      <c r="G427" s="19" t="str">
        <v>P_11</v>
      </c>
      <c r="H427" s="19">
        <v>83</v>
      </c>
    </row>
    <row r="428" spans="4:8" x14ac:dyDescent="0.2">
      <c r="D428" s="19" t="str">
        <v>Category.4</v>
      </c>
      <c r="E428" s="19" t="str">
        <v>GGG</v>
      </c>
      <c r="F428" s="19" t="str">
        <v>Dec</v>
      </c>
      <c r="G428" s="19" t="str">
        <v>P_12</v>
      </c>
      <c r="H428" s="19">
        <v>84</v>
      </c>
    </row>
    <row r="429" spans="4:8" x14ac:dyDescent="0.2">
      <c r="D429" s="19" t="str">
        <v>Category.4</v>
      </c>
      <c r="E429" s="19" t="str">
        <v>HHH</v>
      </c>
      <c r="F429" s="19" t="str">
        <v>Jan</v>
      </c>
      <c r="G429" s="19" t="str">
        <v>P_1</v>
      </c>
      <c r="H429" s="19">
        <v>85</v>
      </c>
    </row>
    <row r="430" spans="4:8" x14ac:dyDescent="0.2">
      <c r="D430" s="19" t="str">
        <v>Category.4</v>
      </c>
      <c r="E430" s="19" t="str">
        <v>HHH</v>
      </c>
      <c r="F430" s="19" t="str">
        <v>Feb</v>
      </c>
      <c r="G430" s="19" t="str">
        <v>P_2</v>
      </c>
      <c r="H430" s="19">
        <v>86</v>
      </c>
    </row>
    <row r="431" spans="4:8" x14ac:dyDescent="0.2">
      <c r="D431" s="19" t="str">
        <v>Category.4</v>
      </c>
      <c r="E431" s="19" t="str">
        <v>HHH</v>
      </c>
      <c r="F431" s="19" t="str">
        <v>Mar</v>
      </c>
      <c r="G431" s="19" t="str">
        <v>P_3</v>
      </c>
      <c r="H431" s="19">
        <v>87</v>
      </c>
    </row>
    <row r="432" spans="4:8" x14ac:dyDescent="0.2">
      <c r="D432" s="19" t="str">
        <v>Category.4</v>
      </c>
      <c r="E432" s="19" t="str">
        <v>HHH</v>
      </c>
      <c r="F432" s="19" t="str">
        <v>Apr</v>
      </c>
      <c r="G432" s="19" t="str">
        <v>P_4</v>
      </c>
      <c r="H432" s="19">
        <v>88</v>
      </c>
    </row>
    <row r="433" spans="2:8" x14ac:dyDescent="0.2">
      <c r="D433" s="19" t="str">
        <v>Category.4</v>
      </c>
      <c r="E433" s="19" t="str">
        <v>HHH</v>
      </c>
      <c r="F433" s="19" t="str">
        <v>May</v>
      </c>
      <c r="G433" s="19" t="str">
        <v>P_5</v>
      </c>
      <c r="H433" s="19">
        <v>89</v>
      </c>
    </row>
    <row r="434" spans="2:8" x14ac:dyDescent="0.2">
      <c r="D434" s="19" t="str">
        <v>Category.4</v>
      </c>
      <c r="E434" s="19" t="str">
        <v>HHH</v>
      </c>
      <c r="F434" s="19" t="str">
        <v>Jun</v>
      </c>
      <c r="G434" s="19" t="str">
        <v>P_6</v>
      </c>
      <c r="H434" s="19">
        <v>90</v>
      </c>
    </row>
    <row r="435" spans="2:8" x14ac:dyDescent="0.2">
      <c r="D435" s="19" t="str">
        <v>Category.4</v>
      </c>
      <c r="E435" s="19" t="str">
        <v>HHH</v>
      </c>
      <c r="F435" s="19" t="str">
        <v>Jul</v>
      </c>
      <c r="G435" s="19" t="str">
        <v>P_7</v>
      </c>
      <c r="H435" s="19">
        <v>91</v>
      </c>
    </row>
    <row r="436" spans="2:8" x14ac:dyDescent="0.2">
      <c r="D436" s="19" t="str">
        <v>Category.4</v>
      </c>
      <c r="E436" s="19" t="str">
        <v>HHH</v>
      </c>
      <c r="F436" s="19" t="str">
        <v>Aug</v>
      </c>
      <c r="G436" s="19" t="str">
        <v>P_8</v>
      </c>
      <c r="H436" s="19">
        <v>92</v>
      </c>
    </row>
    <row r="437" spans="2:8" x14ac:dyDescent="0.2">
      <c r="D437" s="19" t="str">
        <v>Category.4</v>
      </c>
      <c r="E437" s="19" t="str">
        <v>HHH</v>
      </c>
      <c r="F437" s="19" t="str">
        <v>Sep</v>
      </c>
      <c r="G437" s="19" t="str">
        <v>P_9</v>
      </c>
      <c r="H437" s="19">
        <v>93</v>
      </c>
    </row>
    <row r="438" spans="2:8" x14ac:dyDescent="0.2">
      <c r="D438" s="19" t="str">
        <v>Category.4</v>
      </c>
      <c r="E438" s="19" t="str">
        <v>HHH</v>
      </c>
      <c r="F438" s="19" t="str">
        <v>Oct</v>
      </c>
      <c r="G438" s="19" t="str">
        <v>P_10</v>
      </c>
      <c r="H438" s="19">
        <v>94</v>
      </c>
    </row>
    <row r="439" spans="2:8" x14ac:dyDescent="0.2">
      <c r="D439" s="19" t="str">
        <v>Category.4</v>
      </c>
      <c r="E439" s="19" t="str">
        <v>HHH</v>
      </c>
      <c r="F439" s="19" t="str">
        <v>Nov</v>
      </c>
      <c r="G439" s="19" t="str">
        <v>P_11</v>
      </c>
      <c r="H439" s="19">
        <v>95</v>
      </c>
    </row>
    <row r="440" spans="2:8" x14ac:dyDescent="0.2">
      <c r="D440" s="19" t="str">
        <v>Category.4</v>
      </c>
      <c r="E440" s="19" t="str">
        <v>HHH</v>
      </c>
      <c r="F440" s="19" t="str">
        <v>Dec</v>
      </c>
      <c r="G440" s="19" t="str">
        <v>P_12</v>
      </c>
      <c r="H440" s="19">
        <v>96</v>
      </c>
    </row>
    <row r="443" spans="2:8" s="7" customFormat="1" ht="16.5" thickBot="1" x14ac:dyDescent="0.3">
      <c r="B443" s="8">
        <f xml:space="preserve"> MAX(B$1:B442) + 1</f>
        <v>3</v>
      </c>
      <c r="C443" s="7" t="s">
        <v>249</v>
      </c>
    </row>
    <row r="445" spans="2:8" x14ac:dyDescent="0.2">
      <c r="C445" t="s">
        <v>210</v>
      </c>
    </row>
    <row r="446" spans="2:8" x14ac:dyDescent="0.2">
      <c r="C446" s="53" t="s">
        <v>212</v>
      </c>
    </row>
    <row r="447" spans="2:8" x14ac:dyDescent="0.2">
      <c r="C447" s="53" t="s">
        <v>211</v>
      </c>
    </row>
    <row r="448" spans="2:8" x14ac:dyDescent="0.2">
      <c r="C448" t="s">
        <v>213</v>
      </c>
    </row>
    <row r="449" spans="2:21" x14ac:dyDescent="0.2">
      <c r="C449" t="s">
        <v>214</v>
      </c>
    </row>
    <row r="450" spans="2:21" x14ac:dyDescent="0.2">
      <c r="C450" s="56" t="s">
        <v>215</v>
      </c>
      <c r="D450" s="29" t="s">
        <v>217</v>
      </c>
    </row>
    <row r="451" spans="2:21" x14ac:dyDescent="0.2">
      <c r="C451" s="56" t="s">
        <v>216</v>
      </c>
      <c r="D451" s="29" t="s">
        <v>218</v>
      </c>
    </row>
    <row r="452" spans="2:21" x14ac:dyDescent="0.2">
      <c r="C452" s="57">
        <v>0</v>
      </c>
      <c r="D452" s="29" t="s">
        <v>220</v>
      </c>
    </row>
    <row r="453" spans="2:21" x14ac:dyDescent="0.2">
      <c r="C453" s="58" t="b">
        <v>1</v>
      </c>
      <c r="D453" s="29" t="s">
        <v>217</v>
      </c>
    </row>
    <row r="454" spans="2:21" x14ac:dyDescent="0.2">
      <c r="C454" s="58" t="b">
        <v>0</v>
      </c>
      <c r="D454" s="29" t="s">
        <v>220</v>
      </c>
    </row>
    <row r="455" spans="2:21" x14ac:dyDescent="0.2">
      <c r="C455" s="57" t="s">
        <v>219</v>
      </c>
      <c r="D455" s="29" t="s">
        <v>221</v>
      </c>
    </row>
    <row r="458" spans="2:21" x14ac:dyDescent="0.2">
      <c r="B458" s="27" t="s">
        <v>222</v>
      </c>
      <c r="C458" s="26"/>
      <c r="D458" s="26"/>
      <c r="E458" s="26"/>
      <c r="F458" s="26"/>
      <c r="G458" s="26"/>
      <c r="H458" s="26"/>
      <c r="I458" s="26"/>
      <c r="J458" s="26"/>
      <c r="K458" s="26"/>
      <c r="L458" s="26"/>
      <c r="M458" s="26"/>
      <c r="N458" s="26"/>
      <c r="O458" s="26"/>
      <c r="P458" s="26"/>
      <c r="Q458" s="26"/>
      <c r="R458" s="26"/>
      <c r="S458" s="26"/>
      <c r="T458" s="26"/>
      <c r="U458" s="26"/>
    </row>
    <row r="460" spans="2:21" x14ac:dyDescent="0.2">
      <c r="C460" s="23" t="s">
        <v>224</v>
      </c>
      <c r="D460" s="45" t="s">
        <v>226</v>
      </c>
    </row>
    <row r="462" spans="2:21" ht="13.5" thickBot="1" x14ac:dyDescent="0.25">
      <c r="C462" s="23" t="s">
        <v>228</v>
      </c>
      <c r="D462" s="67" t="str" cm="1">
        <f t="array" ref="D462:D463" xml:space="preserve"> _xlfn.LET(
  _xlpm.replace_row_blanks, D460,
  _xlpm._rep, IF(OR(ISNUMBER(_xlpm.replace_row_blanks), ISLOGICAL(_xlpm.replace_row_blanks)), "", _xlpm.replace_row_blanks),
  _xlpm._dir, IF(OR(ISNUMBER(_xlpm.replace_row_blanks), ISLOGICAL(_xlpm.replace_row_blanks)), INT(_xlpm.replace_row_blanks), 0),
  _xlfn.VSTACK(_xlpm._rep, _xlpm._dir)
)</f>
        <v>Test!</v>
      </c>
      <c r="F462" s="20" t="s">
        <v>223</v>
      </c>
      <c r="G462" s="20" t="s">
        <v>225</v>
      </c>
    </row>
    <row r="463" spans="2:21" x14ac:dyDescent="0.2">
      <c r="C463" t="s">
        <v>227</v>
      </c>
      <c r="D463" s="19">
        <v>0</v>
      </c>
      <c r="F463" s="45" t="s">
        <v>37</v>
      </c>
      <c r="G463" s="67" t="str" cm="1">
        <f t="array" ref="G463:G465" xml:space="preserve"> _xlfn.LET(
  _xlpm.replace_row_blanks, D460,
  _xlpm._rep, IF(OR(ISNUMBER(_xlpm.replace_row_blanks), ISLOGICAL(_xlpm.replace_row_blanks)), "", _xlpm.replace_row_blanks),
  _xlpm._dir, IF(OR(ISNUMBER(_xlpm.replace_row_blanks), ISLOGICAL(_xlpm.replace_row_blanks)), INT(_xlpm.replace_row_blanks), 0),
  _xlpm._arr, F463:F465,
  IF( ISBLANK(_xlpm._arr), _xlfn.IFS(_xlpm._dir &gt; 0, _xlfn.TAKE(_xlpm._arr, 1), _xlpm._dir &lt; 0, _xlfn.TAKE(_xlpm._arr, -1), TRUE, _xlpm._rep), _xlpm._arr)
)</f>
        <v>AAA</v>
      </c>
      <c r="H463" s="51" t="str" cm="1">
        <f t="array" aca="1" ref="H463:H469" ca="1" xml:space="preserve"> _xlfn.TEXTSPLIT( _xlfn.FORMULATEXT(G463), , CHAR(10))</f>
        <v>= LET(</v>
      </c>
    </row>
    <row r="464" spans="2:21" x14ac:dyDescent="0.2">
      <c r="F464" s="45"/>
      <c r="G464" s="19" t="str">
        <v>Test!</v>
      </c>
      <c r="H464" s="51" t="str">
        <f ca="1"/>
        <v xml:space="preserve">  replace_row_blanks, D460,</v>
      </c>
    </row>
    <row r="465" spans="2:21" x14ac:dyDescent="0.2">
      <c r="F465" s="45" t="s">
        <v>39</v>
      </c>
      <c r="G465" s="19" t="str">
        <v>CCC</v>
      </c>
      <c r="H465" s="51" t="str">
        <f ca="1"/>
        <v xml:space="preserve">  _rep, IF(OR(ISNUMBER(replace_row_blanks), ISLOGICAL(replace_row_blanks)), "", replace_row_blanks),</v>
      </c>
    </row>
    <row r="466" spans="2:21" x14ac:dyDescent="0.2">
      <c r="H466" s="51" t="str">
        <f ca="1"/>
        <v xml:space="preserve">  _dir, IF(OR(ISNUMBER(replace_row_blanks), ISLOGICAL(replace_row_blanks)), INT(replace_row_blanks), 0),</v>
      </c>
    </row>
    <row r="467" spans="2:21" x14ac:dyDescent="0.2">
      <c r="H467" s="51" t="str">
        <f ca="1"/>
        <v xml:space="preserve">  _arr, F463:F465,</v>
      </c>
    </row>
    <row r="468" spans="2:21" x14ac:dyDescent="0.2">
      <c r="H468" s="51" t="str">
        <f ca="1"/>
        <v xml:space="preserve">  IF( ISBLANK(_arr), IFS(_dir &gt; 0, TAKE(_arr, 1), _dir &lt; 0, TAKE(_arr, -1), TRUE, _rep), _arr)</v>
      </c>
    </row>
    <row r="469" spans="2:21" x14ac:dyDescent="0.2">
      <c r="H469" s="51" t="str">
        <f ca="1"/>
        <v>)</v>
      </c>
    </row>
    <row r="471" spans="2:21" x14ac:dyDescent="0.2">
      <c r="B471" s="27" t="s">
        <v>229</v>
      </c>
      <c r="C471" s="26"/>
      <c r="D471" s="26"/>
      <c r="E471" s="26"/>
      <c r="F471" s="26"/>
      <c r="G471" s="26"/>
      <c r="H471" s="26"/>
      <c r="I471" s="26"/>
      <c r="J471" s="26"/>
      <c r="K471" s="26"/>
      <c r="L471" s="26"/>
      <c r="M471" s="26"/>
      <c r="N471" s="26"/>
      <c r="O471" s="26"/>
      <c r="P471" s="26"/>
      <c r="Q471" s="26"/>
      <c r="R471" s="26"/>
      <c r="S471" s="26"/>
      <c r="T471" s="26"/>
      <c r="U471" s="26"/>
    </row>
    <row r="473" spans="2:21" x14ac:dyDescent="0.2">
      <c r="C473" s="23" t="s">
        <v>224</v>
      </c>
      <c r="D473" s="45">
        <v>1</v>
      </c>
      <c r="H473" s="55" t="s">
        <v>231</v>
      </c>
      <c r="I473" s="54" t="s">
        <v>232</v>
      </c>
    </row>
    <row r="474" spans="2:21" x14ac:dyDescent="0.2">
      <c r="I474" s="54" t="s">
        <v>233</v>
      </c>
    </row>
    <row r="475" spans="2:21" x14ac:dyDescent="0.2">
      <c r="C475" s="23" t="s">
        <v>228</v>
      </c>
      <c r="D475" s="67" t="str" cm="1">
        <f t="array" ref="D475:D476" xml:space="preserve"> _xlfn.LET(
  _xlpm.replace_row_blanks, D473,
  _xlpm._rep, IF(OR(ISNUMBER(_xlpm.replace_row_blanks), ISLOGICAL(_xlpm.replace_row_blanks)), "", _xlpm.replace_row_blanks),
  _xlpm._dir, IF(OR(ISNUMBER(_xlpm.replace_row_blanks), ISLOGICAL(_xlpm.replace_row_blanks)), INT(_xlpm.replace_row_blanks), 0),
  _xlfn.VSTACK(_xlpm._rep, _xlpm._dir)
)</f>
        <v/>
      </c>
      <c r="I475" s="54" t="s">
        <v>234</v>
      </c>
    </row>
    <row r="476" spans="2:21" x14ac:dyDescent="0.2">
      <c r="C476" t="s">
        <v>227</v>
      </c>
      <c r="D476" s="19">
        <v>1</v>
      </c>
      <c r="I476" s="54" t="s">
        <v>235</v>
      </c>
    </row>
    <row r="477" spans="2:21" x14ac:dyDescent="0.2">
      <c r="I477" s="54" t="s">
        <v>236</v>
      </c>
    </row>
    <row r="478" spans="2:21" ht="13.5" thickBot="1" x14ac:dyDescent="0.25">
      <c r="C478" s="20" t="s">
        <v>223</v>
      </c>
      <c r="D478" s="20" t="s">
        <v>225</v>
      </c>
      <c r="F478" s="20" t="s">
        <v>223</v>
      </c>
      <c r="G478" s="20" t="s">
        <v>225</v>
      </c>
      <c r="I478" s="54" t="s">
        <v>237</v>
      </c>
    </row>
    <row r="479" spans="2:21" x14ac:dyDescent="0.2">
      <c r="C479" s="45" t="s">
        <v>37</v>
      </c>
      <c r="D479" s="67" t="str" cm="1">
        <f t="array" ref="D479:D484" xml:space="preserve"> _xlfn.LET(
  _xlpm._rep, $D$475,
  _xlpm._dir, $D$476,
  _xlpm._inp, C479:C484,
  _xlpm._rr, ROWS(_xlpm._inp),
  _xlpm._cc, COLUMNS(_xlpm._inp),
  _xlpm._nArr, IF(_xlpm._dir = -1, INDEX(_xlpm._inp, _xlfn.SEQUENCE(_xlpm._rr, 1, _xlpm._rr, -1), _xlfn.SEQUENCE(1, _xlpm._cc)), _xlpm._inp),
  _xlpm._out, _xlfn.SCAN("", _xlpm._nArr,
    _xlfn.LAMBDA(_xlpm._acc,_xlpm._val, IF(ISBLANK(_xlpm._val), IF(_xlpm._dir = 0, _xlpm._rep, _xlpm._acc), _xlpm._val))
  ),
  _xlpm._rtn, IF(_xlpm._dir = -1, INDEX(_xlpm._out, _xlfn.SEQUENCE(_xlpm._rr, 1, _xlpm._rr, -1), _xlfn.SEQUENCE(1, _xlpm._cc)), _xlpm._out),
  _xlpm._rtn
)</f>
        <v>AAA</v>
      </c>
      <c r="F479" s="45"/>
      <c r="G479" s="67" t="str" cm="1">
        <f t="array" ref="G479:G484" xml:space="preserve"> _xlfn.LET(
  _xlpm._rep, $D$475,
  _xlpm._dir, $D$476,
  _xlpm._inp, F479:F484,
  _xlpm._rr, ROWS(_xlpm._inp),
  _xlpm._cc, COLUMNS(_xlpm._inp),
  _xlpm._nArr, IF(_xlpm._dir = -1, INDEX(_xlpm._inp, _xlfn.SEQUENCE(_xlpm._rr, 1, _xlpm._rr, -1), _xlfn.SEQUENCE(1, _xlpm._cc)), _xlpm._inp),
  _xlpm._out, _xlfn.SCAN("", _xlpm._nArr,
    _xlfn.LAMBDA(_xlpm._acc,_xlpm._val, IF(ISBLANK(_xlpm._val), IF(_xlpm._dir = 0, _xlpm._rep, _xlpm._acc), _xlpm._val))
  ),
  _xlpm._rtn, IF(_xlpm._dir = -1, INDEX(_xlpm._out, _xlfn.SEQUENCE(_xlpm._rr, 1, _xlpm._rr, -1), _xlfn.SEQUENCE(1, _xlpm._cc)), _xlpm._out),
  _xlpm._rtn
)</f>
        <v/>
      </c>
      <c r="H479" s="51" t="str" cm="1">
        <f t="array" aca="1" ref="H479:H491" ca="1" xml:space="preserve"> _xlfn.TEXTSPLIT( _xlfn.FORMULATEXT(D479), , CHAR(10))</f>
        <v>= LET(</v>
      </c>
    </row>
    <row r="480" spans="2:21" x14ac:dyDescent="0.2">
      <c r="C480" s="45"/>
      <c r="D480" s="19" t="str">
        <v>AAA</v>
      </c>
      <c r="F480" s="45" t="s">
        <v>37</v>
      </c>
      <c r="G480" s="19" t="str">
        <v>AAA</v>
      </c>
      <c r="H480" s="51" t="str">
        <f ca="1"/>
        <v xml:space="preserve">  _rep, $D$475,</v>
      </c>
    </row>
    <row r="481" spans="2:21" x14ac:dyDescent="0.2">
      <c r="C481" s="45" t="s">
        <v>38</v>
      </c>
      <c r="D481" s="19" t="str">
        <v>BBB</v>
      </c>
      <c r="F481" s="45"/>
      <c r="G481" s="19" t="str">
        <v>AAA</v>
      </c>
      <c r="H481" s="51" t="str">
        <f ca="1"/>
        <v xml:space="preserve">  _dir, $D$476,</v>
      </c>
    </row>
    <row r="482" spans="2:21" x14ac:dyDescent="0.2">
      <c r="C482" s="45"/>
      <c r="D482" s="19" t="str">
        <v>BBB</v>
      </c>
      <c r="F482" s="45" t="s">
        <v>38</v>
      </c>
      <c r="G482" s="19" t="str">
        <v>BBB</v>
      </c>
      <c r="H482" s="51" t="str">
        <f ca="1"/>
        <v xml:space="preserve">  _inp, C479:C484,</v>
      </c>
    </row>
    <row r="483" spans="2:21" x14ac:dyDescent="0.2">
      <c r="C483" s="45" t="s">
        <v>39</v>
      </c>
      <c r="D483" s="19" t="str">
        <v>CCC</v>
      </c>
      <c r="F483" s="45"/>
      <c r="G483" s="19" t="str">
        <v>BBB</v>
      </c>
      <c r="H483" s="51" t="str">
        <f ca="1"/>
        <v xml:space="preserve">  _rr, ROWS(_inp),</v>
      </c>
    </row>
    <row r="484" spans="2:21" x14ac:dyDescent="0.2">
      <c r="C484" s="45"/>
      <c r="D484" s="19" t="str">
        <v>CCC</v>
      </c>
      <c r="F484" s="45" t="s">
        <v>39</v>
      </c>
      <c r="G484" s="19" t="str">
        <v>CCC</v>
      </c>
      <c r="H484" s="51" t="str">
        <f ca="1"/>
        <v xml:space="preserve">  _cc, COLUMNS(_inp),</v>
      </c>
    </row>
    <row r="485" spans="2:21" x14ac:dyDescent="0.2">
      <c r="H485" s="51" t="str">
        <f ca="1"/>
        <v xml:space="preserve">  _nArr, IF(_dir = -1, INDEX(_inp, SEQUENCE(_rr, 1, _rr, -1), SEQUENCE(1, _cc)), _inp),</v>
      </c>
    </row>
    <row r="486" spans="2:21" x14ac:dyDescent="0.2">
      <c r="H486" s="51" t="str">
        <f ca="1"/>
        <v xml:space="preserve">  _out, SCAN("", _nArr,</v>
      </c>
    </row>
    <row r="487" spans="2:21" x14ac:dyDescent="0.2">
      <c r="H487" s="51" t="str">
        <f ca="1"/>
        <v xml:space="preserve">    LAMBDA(_acc,_val, IF(ISBLANK(_val), IF(_dir = 0, _rep, _acc), _val))</v>
      </c>
    </row>
    <row r="488" spans="2:21" x14ac:dyDescent="0.2">
      <c r="H488" s="51" t="str">
        <f ca="1"/>
        <v xml:space="preserve">  ),</v>
      </c>
    </row>
    <row r="489" spans="2:21" x14ac:dyDescent="0.2">
      <c r="H489" s="51" t="str">
        <f ca="1"/>
        <v xml:space="preserve">  _rtn, IF(_dir = -1, INDEX(_out, SEQUENCE(_rr, 1, _rr, -1), SEQUENCE(1, _cc)), _out),</v>
      </c>
    </row>
    <row r="490" spans="2:21" x14ac:dyDescent="0.2">
      <c r="H490" s="51" t="str">
        <f ca="1"/>
        <v xml:space="preserve">  _rtn</v>
      </c>
    </row>
    <row r="491" spans="2:21" x14ac:dyDescent="0.2">
      <c r="H491" s="51" t="str">
        <f ca="1"/>
        <v>)</v>
      </c>
    </row>
    <row r="493" spans="2:21" x14ac:dyDescent="0.2">
      <c r="B493" s="27" t="s">
        <v>230</v>
      </c>
      <c r="C493" s="26"/>
      <c r="D493" s="26"/>
      <c r="E493" s="26"/>
      <c r="F493" s="26"/>
      <c r="G493" s="26"/>
      <c r="H493" s="26"/>
      <c r="I493" s="26"/>
      <c r="J493" s="26"/>
      <c r="K493" s="26"/>
      <c r="L493" s="26"/>
      <c r="M493" s="26"/>
      <c r="N493" s="26"/>
      <c r="O493" s="26"/>
      <c r="P493" s="26"/>
      <c r="Q493" s="26"/>
      <c r="R493" s="26"/>
      <c r="S493" s="26"/>
      <c r="T493" s="26"/>
      <c r="U493" s="26"/>
    </row>
    <row r="495" spans="2:21" x14ac:dyDescent="0.2">
      <c r="C495" s="23" t="s">
        <v>224</v>
      </c>
      <c r="D495" s="45" t="b">
        <v>1</v>
      </c>
      <c r="L495" s="55" t="s">
        <v>231</v>
      </c>
      <c r="M495" s="54" t="s">
        <v>241</v>
      </c>
    </row>
    <row r="496" spans="2:21" x14ac:dyDescent="0.2">
      <c r="M496" s="54" t="s">
        <v>242</v>
      </c>
    </row>
    <row r="497" spans="3:13" x14ac:dyDescent="0.2">
      <c r="C497" s="23" t="s">
        <v>228</v>
      </c>
      <c r="D497" s="67" t="str" cm="1">
        <f t="array" ref="D497:D498" xml:space="preserve"> _xlfn.LET(
  _xlpm.replace_row_blanks, D495,
  _xlpm._rep, IF(OR(ISNUMBER(_xlpm.replace_row_blanks), ISLOGICAL(_xlpm.replace_row_blanks)), "", _xlpm.replace_row_blanks),
  _xlpm._dir, IF(OR(ISNUMBER(_xlpm.replace_row_blanks), ISLOGICAL(_xlpm.replace_row_blanks)), INT(_xlpm.replace_row_blanks), 0),
  _xlfn.VSTACK(_xlpm._rep, _xlpm._dir)
)</f>
        <v/>
      </c>
      <c r="M497" s="54" t="s">
        <v>247</v>
      </c>
    </row>
    <row r="498" spans="3:13" x14ac:dyDescent="0.2">
      <c r="C498" t="s">
        <v>227</v>
      </c>
      <c r="D498" s="19">
        <v>1</v>
      </c>
      <c r="M498" s="54" t="s">
        <v>248</v>
      </c>
    </row>
    <row r="499" spans="3:13" x14ac:dyDescent="0.2">
      <c r="M499" s="54" t="s">
        <v>243</v>
      </c>
    </row>
    <row r="500" spans="3:13" ht="13.5" thickBot="1" x14ac:dyDescent="0.25">
      <c r="C500" s="20" t="s">
        <v>223</v>
      </c>
      <c r="D500" s="20"/>
      <c r="E500" s="20" t="s">
        <v>225</v>
      </c>
      <c r="F500" s="20"/>
      <c r="H500" s="20" t="s">
        <v>223</v>
      </c>
      <c r="I500" s="20"/>
      <c r="J500" s="20" t="s">
        <v>225</v>
      </c>
      <c r="K500" s="20"/>
      <c r="M500" s="54" t="s">
        <v>244</v>
      </c>
    </row>
    <row r="501" spans="3:13" x14ac:dyDescent="0.2">
      <c r="C501" s="45" t="s">
        <v>37</v>
      </c>
      <c r="D501" s="45" t="s">
        <v>238</v>
      </c>
      <c r="E501" s="67" t="str" cm="1">
        <f t="array" ref="E501:F506" xml:space="preserve"> _xlfn.LET(
  _xlpm._rep, $D$497,
  _xlpm._dir, $D$498,
  _xlpm._inp, C501:D506,
  _xlpm._rr, ROWS(_xlpm._inp),
  _xlpm._cc, COLUMNS(_xlpm._inp),
  _xlpm._nArr, IF(_xlpm._dir = -1, INDEX(_xlpm._inp, _xlfn.SEQUENCE(_xlpm._rr, 1, _xlpm._rr, -1), _xlfn.SEQUENCE(1, _xlpm._cc)), _xlpm._inp),
  _xlpm._out, _xlfn.DROP( _xlfn.REDUCE(0, _xlfn.SEQUENCE(_xlpm._cc), _xlfn.LAMBDA(_xlpm._arr,_xlpm._col,
    _xlfn.HSTACK(_xlpm._arr,
      _xlfn.SCAN("", _xlfn.CHOOSECOLS(_xlpm._nArr, _xlpm._col),
        _xlfn.LAMBDA(_xlpm._acc,_xlpm._val, IF(ISBLANK(_xlpm._val), IF(_xlpm._dir = 0, _xlpm._rep, _xlpm._acc), _xlpm._val))
      )
    ))),
  , 1),
  _xlpm._rtn, IF(_xlpm._dir = -1, INDEX(_xlpm._out, _xlfn.SEQUENCE(_xlpm._rr, 1, _xlpm._rr, -1), _xlfn.SEQUENCE(1, _xlpm._cc)), _xlpm._out),
  _xlpm._rtn
)</f>
        <v>AAA</v>
      </c>
      <c r="F501" s="19" t="str">
        <v>Cat.Z</v>
      </c>
      <c r="H501" s="45"/>
      <c r="I501" s="45"/>
      <c r="J501" s="67" t="str" cm="1">
        <f t="array" ref="J501:K506" xml:space="preserve"> _xlfn.LET(
  _xlpm._rep, $D$497,
  _xlpm._dir, $D$498,
  _xlpm._inp, H501:I506,
  _xlpm._rr, ROWS(_xlpm._inp),
  _xlpm._cc, COLUMNS(_xlpm._inp),
  _xlpm._nArr, IF(_xlpm._dir = -1, INDEX(_xlpm._inp, _xlfn.SEQUENCE(_xlpm._rr, 1, _xlpm._rr, -1), _xlfn.SEQUENCE(1, _xlpm._cc)), _xlpm._inp),
  _xlpm._out, _xlfn.DROP( _xlfn.REDUCE(0, _xlfn.SEQUENCE(_xlpm._cc), _xlfn.LAMBDA(_xlpm._arr,_xlpm._col,
    _xlfn.HSTACK(_xlpm._arr,
      _xlfn.SCAN("", _xlfn.CHOOSECOLS(_xlpm._nArr, _xlpm._col),
        _xlfn.LAMBDA(_xlpm._acc,_xlpm._val, IF(ISBLANK(_xlpm._val), IF(_xlpm._dir = 0, _xlpm._rep, _xlpm._acc), _xlpm._val))
      )
    ))),
  , 1),
  _xlpm._rtn, IF(_xlpm._dir = -1, INDEX(_xlpm._out, _xlfn.SEQUENCE(_xlpm._rr, 1, _xlpm._rr, -1), _xlfn.SEQUENCE(1, _xlpm._cc)), _xlpm._out),
  _xlpm._rtn
)</f>
        <v/>
      </c>
      <c r="K501" s="19" t="str">
        <v/>
      </c>
      <c r="M501" s="54" t="s">
        <v>245</v>
      </c>
    </row>
    <row r="502" spans="3:13" x14ac:dyDescent="0.2">
      <c r="C502" s="45"/>
      <c r="D502" s="45"/>
      <c r="E502" s="19" t="str">
        <v>AAA</v>
      </c>
      <c r="F502" s="19" t="str">
        <v>Cat.Z</v>
      </c>
      <c r="H502" s="45" t="s">
        <v>37</v>
      </c>
      <c r="I502" s="45" t="s">
        <v>238</v>
      </c>
      <c r="J502" s="19" t="str">
        <v>AAA</v>
      </c>
      <c r="K502" s="19" t="str">
        <v>Cat.Z</v>
      </c>
      <c r="M502" s="54" t="s">
        <v>246</v>
      </c>
    </row>
    <row r="503" spans="3:13" x14ac:dyDescent="0.2">
      <c r="C503" s="45" t="s">
        <v>38</v>
      </c>
      <c r="D503" s="45" t="s">
        <v>239</v>
      </c>
      <c r="E503" s="19" t="str">
        <v>BBB</v>
      </c>
      <c r="F503" s="19" t="str">
        <v>Cat.Y</v>
      </c>
      <c r="H503" s="45"/>
      <c r="I503" s="45"/>
      <c r="J503" s="19" t="str">
        <v>AAA</v>
      </c>
      <c r="K503" s="19" t="str">
        <v>Cat.Z</v>
      </c>
    </row>
    <row r="504" spans="3:13" x14ac:dyDescent="0.2">
      <c r="C504" s="45"/>
      <c r="D504" s="45"/>
      <c r="E504" s="19" t="str">
        <v>BBB</v>
      </c>
      <c r="F504" s="19" t="str">
        <v>Cat.Y</v>
      </c>
      <c r="H504" s="45" t="s">
        <v>38</v>
      </c>
      <c r="I504" s="45" t="s">
        <v>239</v>
      </c>
      <c r="J504" s="19" t="str">
        <v>BBB</v>
      </c>
      <c r="K504" s="19" t="str">
        <v>Cat.Y</v>
      </c>
    </row>
    <row r="505" spans="3:13" x14ac:dyDescent="0.2">
      <c r="C505" s="45" t="s">
        <v>39</v>
      </c>
      <c r="D505" s="45" t="s">
        <v>240</v>
      </c>
      <c r="E505" s="19" t="str">
        <v>CCC</v>
      </c>
      <c r="F505" s="19" t="str">
        <v>Cat.X</v>
      </c>
      <c r="H505" s="45"/>
      <c r="I505" s="45"/>
      <c r="J505" s="19" t="str">
        <v>BBB</v>
      </c>
      <c r="K505" s="19" t="str">
        <v>Cat.Y</v>
      </c>
    </row>
    <row r="506" spans="3:13" x14ac:dyDescent="0.2">
      <c r="C506" s="45"/>
      <c r="D506" s="45"/>
      <c r="E506" s="19" t="str">
        <v>CCC</v>
      </c>
      <c r="F506" s="19" t="str">
        <v>Cat.X</v>
      </c>
      <c r="H506" s="45" t="s">
        <v>39</v>
      </c>
      <c r="I506" s="45" t="s">
        <v>240</v>
      </c>
      <c r="J506" s="19" t="str">
        <v>CCC</v>
      </c>
      <c r="K506" s="19" t="str">
        <v>Cat.X</v>
      </c>
    </row>
    <row r="507" spans="3:13" x14ac:dyDescent="0.2">
      <c r="E507" s="51" t="str" cm="1">
        <f t="array" aca="1" ref="E507:E523" ca="1" xml:space="preserve"> _xlfn.TEXTSPLIT( _xlfn.FORMULATEXT(E501), , CHAR(10))</f>
        <v>= LET(</v>
      </c>
    </row>
    <row r="508" spans="3:13" x14ac:dyDescent="0.2">
      <c r="E508" s="51" t="str">
        <f ca="1"/>
        <v xml:space="preserve">  _rep, $D$497,</v>
      </c>
    </row>
    <row r="509" spans="3:13" x14ac:dyDescent="0.2">
      <c r="E509" s="51" t="str">
        <f ca="1"/>
        <v xml:space="preserve">  _dir, $D$498,</v>
      </c>
    </row>
    <row r="510" spans="3:13" x14ac:dyDescent="0.2">
      <c r="E510" s="51" t="str">
        <f ca="1"/>
        <v xml:space="preserve">  _inp, C501:D506,</v>
      </c>
    </row>
    <row r="511" spans="3:13" x14ac:dyDescent="0.2">
      <c r="E511" s="51" t="str">
        <f ca="1"/>
        <v xml:space="preserve">  _rr, ROWS(_inp),</v>
      </c>
    </row>
    <row r="512" spans="3:13" x14ac:dyDescent="0.2">
      <c r="E512" s="51" t="str">
        <f ca="1"/>
        <v xml:space="preserve">  _cc, COLUMNS(_inp),</v>
      </c>
    </row>
    <row r="513" spans="2:21" x14ac:dyDescent="0.2">
      <c r="E513" s="51" t="str">
        <f ca="1"/>
        <v xml:space="preserve">  _nArr, IF(_dir = -1, INDEX(_inp, SEQUENCE(_rr, 1, _rr, -1), SEQUENCE(1, _cc)), _inp),</v>
      </c>
    </row>
    <row r="514" spans="2:21" x14ac:dyDescent="0.2">
      <c r="E514" s="51" t="str">
        <f ca="1"/>
        <v xml:space="preserve">  _out, DROP( REDUCE(0, SEQUENCE(_cc), LAMBDA(_arr,_col,</v>
      </c>
    </row>
    <row r="515" spans="2:21" x14ac:dyDescent="0.2">
      <c r="E515" s="51" t="str">
        <f ca="1"/>
        <v xml:space="preserve">    HSTACK(_arr,</v>
      </c>
    </row>
    <row r="516" spans="2:21" x14ac:dyDescent="0.2">
      <c r="E516" s="51" t="str">
        <f ca="1"/>
        <v xml:space="preserve">      SCAN("", CHOOSECOLS(_nArr, _col),</v>
      </c>
    </row>
    <row r="517" spans="2:21" x14ac:dyDescent="0.2">
      <c r="E517" s="51" t="str">
        <f ca="1"/>
        <v xml:space="preserve">        LAMBDA(_acc,_val, IF(ISBLANK(_val), IF(_dir = 0, _rep, _acc), _val))</v>
      </c>
    </row>
    <row r="518" spans="2:21" x14ac:dyDescent="0.2">
      <c r="E518" s="51" t="str">
        <f ca="1"/>
        <v xml:space="preserve">      )</v>
      </c>
    </row>
    <row r="519" spans="2:21" x14ac:dyDescent="0.2">
      <c r="E519" s="51" t="str">
        <f ca="1"/>
        <v xml:space="preserve">    ))),</v>
      </c>
    </row>
    <row r="520" spans="2:21" x14ac:dyDescent="0.2">
      <c r="E520" s="51" t="str">
        <f ca="1"/>
        <v xml:space="preserve">  , 1),</v>
      </c>
    </row>
    <row r="521" spans="2:21" x14ac:dyDescent="0.2">
      <c r="E521" s="51" t="str">
        <f ca="1"/>
        <v xml:space="preserve">  _rtn, IF(_dir = -1, INDEX(_out, SEQUENCE(_rr, 1, _rr, -1), SEQUENCE(1, _cc)), _out),</v>
      </c>
    </row>
    <row r="522" spans="2:21" x14ac:dyDescent="0.2">
      <c r="E522" s="51" t="str">
        <f ca="1"/>
        <v xml:space="preserve">  _rtn</v>
      </c>
    </row>
    <row r="523" spans="2:21" x14ac:dyDescent="0.2">
      <c r="E523" s="51" t="str">
        <f ca="1"/>
        <v>)</v>
      </c>
    </row>
    <row r="525" spans="2:21" x14ac:dyDescent="0.2">
      <c r="B525" s="27" t="s">
        <v>250</v>
      </c>
      <c r="C525" s="26"/>
      <c r="D525" s="26"/>
      <c r="E525" s="26"/>
      <c r="F525" s="26"/>
      <c r="G525" s="26"/>
      <c r="H525" s="26"/>
      <c r="I525" s="26"/>
      <c r="J525" s="26"/>
      <c r="K525" s="26"/>
      <c r="L525" s="26"/>
      <c r="M525" s="26"/>
      <c r="N525" s="26"/>
      <c r="O525" s="26"/>
      <c r="P525" s="26"/>
      <c r="Q525" s="26"/>
      <c r="R525" s="26"/>
      <c r="S525" s="26"/>
      <c r="T525" s="26"/>
      <c r="U525" s="26"/>
    </row>
    <row r="527" spans="2:21" x14ac:dyDescent="0.2">
      <c r="C527" s="23" t="s">
        <v>69</v>
      </c>
      <c r="D527" s="25">
        <v>0</v>
      </c>
    </row>
    <row r="528" spans="2:21" x14ac:dyDescent="0.2">
      <c r="C528" s="23" t="s">
        <v>251</v>
      </c>
      <c r="D528" s="24" t="str">
        <f xml:space="preserve"> ""</f>
        <v/>
      </c>
    </row>
    <row r="529" spans="3:99" x14ac:dyDescent="0.2">
      <c r="C529" s="23" t="s">
        <v>252</v>
      </c>
      <c r="D529" s="25">
        <v>0</v>
      </c>
    </row>
    <row r="530" spans="3:99" x14ac:dyDescent="0.2">
      <c r="C530" s="23" t="s">
        <v>253</v>
      </c>
      <c r="D530" s="25">
        <v>0</v>
      </c>
    </row>
    <row r="531" spans="3:99" x14ac:dyDescent="0.2">
      <c r="C531" s="23" t="s">
        <v>254</v>
      </c>
      <c r="D531" s="24" t="str">
        <f xml:space="preserve"> ""</f>
        <v/>
      </c>
    </row>
    <row r="532" spans="3:99" x14ac:dyDescent="0.2">
      <c r="C532" s="23" t="s">
        <v>255</v>
      </c>
      <c r="D532" s="24" t="str">
        <f xml:space="preserve"> ""</f>
        <v/>
      </c>
    </row>
    <row r="533" spans="3:99" x14ac:dyDescent="0.2">
      <c r="C533" s="23" t="s">
        <v>64</v>
      </c>
      <c r="D533" s="25">
        <v>1</v>
      </c>
    </row>
    <row r="535" spans="3:99" ht="13.5" thickBot="1" x14ac:dyDescent="0.25">
      <c r="C535" s="20"/>
      <c r="D535" s="20" t="s">
        <v>59</v>
      </c>
      <c r="E535" s="20"/>
      <c r="F535" s="20" t="s">
        <v>60</v>
      </c>
      <c r="G535" s="20"/>
      <c r="H535" s="20" t="s">
        <v>61</v>
      </c>
    </row>
    <row r="536" spans="3:99" x14ac:dyDescent="0.2">
      <c r="C536" s="22" t="s">
        <v>59</v>
      </c>
      <c r="D536" s="67" t="str" cm="1">
        <f t="array" ref="D536:H631" xml:space="preserve"> _xlfn.LAMBDA(_xlpm.data,_xlpm.row_headers,_xlpm.column_headers,_xlop.by_column,_xlop.replace_data_blanks,_xlop.filter_blanks,_xlop.filter_errors,_xlop.fill_row_blanks,_xlop.fill_column_blanks,_xlop.output_vertical,
  _xlfn.LET(
    _xlpm._dd, _xlpm.data,
    _xlpm._rh, _xlpm.row_headers,
    _xlpm._ch, _xlpm.column_headers,
    _xlpm._byCol, IF( _xlfn.ISOMITTED(_xlpm.by_column), 0, IF(_xlpm.by_column, 1, 0)),
    _xlpm._repD, IF( _xlfn.ISOMITTED(_xlpm.replace_data_blanks), "",
      IF( ISLOGICAL(_xlpm.replace_data_blanks),
        IF(_xlpm.replace_data_blanks, NA(), ""),
        _xlpm.replace_data_blanks)
    ),
    _xlpm._rowB, IF( _xlfn.ISOMITTED(_xlpm.fill_row_blanks), 0, _xlpm.fill_row_blanks),
    _xlpm._colB, IF( _xlfn.ISOMITTED(_xlpm.fill_column_blanks), 0, _xlpm.fill_column_blanks),
    _xlpm._repR, IF( OR(ISNUMBER(_xlpm._rowB), ISLOGICAL(_xlpm._rowB)), "", _xlpm._rowB),
    _xlpm._repC, IF( OR(ISNUMBER(_xlpm._colB), ISLOGICAL(_xlpm._colB)), "", _xlpm._colB),
    _xlpm._dirR, IF( OR(ISNUMBER(_xlpm._rowB), ISLOGICAL(_xlpm._rowB)), INT(_xlpm._rowB), 0),
    _xlpm._dirC, IF( OR(ISNUMBER(_xlpm._colB), ISLOGICAL(_xlpm._colB)), INT(_xlpm._colB), 0),
    _xlpm._fltrB, IF( _xlfn.ISOMITTED(_xlpm.filter_blanks), 0, IF(_xlpm.filter_blanks, 1, 0)),
    _xlpm._fltrE, IF( _xlfn.ISOMITTED(_xlpm.filter_errors), 0, IF(_xlpm.filter_errors, 1, 0)),
    _xlpm._vrt, IF( _xlfn.ISOMITTED(_xlpm.output_vertical), 1, IF(_xlpm.output_vertical, 1, 0)),
    _xlpm._inpChk, _xlfn.IFS(
      IFERROR( OR( ROWS(_xlpm._rh) &lt; 1, COLUMNS(_xlpm._rh) &lt; 1, ROWS(_xlpm._ch) &lt; 1, COLUMNS(_xlpm._ch) &lt; 1, ROWS(_xlpm._dd) &lt; 1, COLUMNS(_xlpm._dd) &lt; 1), 3), 3,
      IFERROR( OR( ROWS(_xlpm._dd) &lt;&gt; ROWS(_xlpm._rh), COLUMNS(_xlpm._dd) &lt;&gt; COLUMNS(_xlpm._ch)), 3), 2,
      TRUE, 1
    ),
    _xlpm._kCols, IF(_xlpm._byCol, TRANSPOSE(_xlpm._ch), _xlpm._rh),
    _xlpm._nCols, IF(_xlpm._byCol, _xlpm._rh, TRANSPOSE(_xlpm._ch)),
    _xlpm._rK, ROWS(_xlpm._kCols),
    _xlpm._cK, COLUMNS(_xlpm._kCols),
    _xlpm._rN, ROWS(_xlpm._nCols),
    _xlpm._cN, COLUMNS(_xlpm._nCols),
    _xlpm._keys, _xlfn.LET(
      _xlpm._kRep, IF(_xlpm._byCol, _xlpm._repC, _xlpm._repR),
      _xlpm._kDir, IF(_xlpm._byCol, _xlpm._dirC, _xlpm._dirR),
      _xlpm._kArr, IF(_xlpm._kDir = -1, INDEX(_xlpm._kCols, _xlfn.SEQUENCE(_xlpm._rK, 1, _xlpm._rK, -1), _xlfn.SEQUENCE(1, _xlpm._cK)), _xlpm._kCols),
      _xlpm._kFil, _xlfn.DROP( _xlfn.REDUCE(0, _xlfn.SEQUENCE(_xlpm._cK), _xlfn.LAMBDA(_xlpm._arr,_xlpm._col,
        _xlfn.HSTACK(_xlpm._arr,
          _xlfn.SCAN("", _xlfn.CHOOSECOLS(_xlpm._kArr, _xlpm._col),
            _xlfn.LAMBDA(_xlpm._acc,_xlpm._val, IF(ISBLANK(_xlpm._val), IF(_xlpm._kDir = 0, _xlpm._kRep, _xlpm._acc), _xlpm._val))
          )
        ))),
      , 1),
      _xlpm._out, IF(_xlpm._kDir = -1, INDEX(_xlpm._kFil, _xlfn.SEQUENCE(_xlpm._rK, 1, _xlpm._rK, -1), _xlfn.SEQUENCE(1, _xlpm._cK)), _xlpm._kFil),
      _xlfn.MAKEARRAY(_xlpm._rK * _xlpm._rN, _xlpm._cK, _xlfn.LAMBDA(_xlpm._row,_xlpm._col, INDEX(_xlpm._out, ROUNDUP(_xlpm._row / _xlpm._rN, 0), _xlpm._col)))
    ),
    _xlpm._names, _xlfn.LET(
      _xlpm._nRep, IF(_xlpm._byCol, _xlpm._repR, _xlpm._repC),
      _xlpm._nDir, IF(_xlpm._byCol, _xlpm._dirR, _xlpm._dirC),
      _xlpm._nArr, IF(_xlpm._nDir = -1, INDEX(_xlpm._nCols, _xlfn.SEQUENCE(_xlpm._rN, 1, _xlpm._rN, -1), _xlfn.SEQUENCE(1, _xlpm._cN)), _xlpm._nCols),
      _xlpm._nFil, _xlfn.DROP( _xlfn.REDUCE(0, _xlfn.SEQUENCE(_xlpm._cN), _xlfn.LAMBDA(_xlpm._arr,_xlpm._col,
        _xlfn.HSTACK(_xlpm._arr,
          _xlfn.SCAN("", _xlfn.CHOOSECOLS(_xlpm._nArr, _xlpm._col),
            _xlfn.LAMBDA(_xlpm._acc,_xlpm._val, IF(ISBLANK(_xlpm._val), IF(_xlpm._nDir = 0, _xlpm._nRep, _xlpm._acc), _xlpm._val))
          )
        ))),
      , 1),
      _xlpm._out, IF(_xlpm._nDir = -1, INDEX(_xlpm._nFil, _xlfn.SEQUENCE(_xlpm._rN, 1, _xlpm._rN, -1), _xlfn.SEQUENCE(1, _xlpm._cN)), _xlpm._nFil),
      _xlfn.MAKEARRAY(_xlpm._rK * _xlpm._rN, _xlpm._cN, _xlfn.LAMBDA(_xlpm._row,_xlpm._col, INDEX(_xlpm._out, MOD(_xlpm._row - 1, _xlpm._rN) + 1, _xlpm._col)))
    ),
    _xlpm._values, _xlfn.LET(
      _xlpm._dp, _xlfn.TOCOL(_xlpm._dd, , _xlpm._byCol),
      IF( ISBLANK(_xlpm._dp), _xlpm._repD, _xlpm._dp)
    ),
    _xlpm._rtn, _xlfn.LET(
      _xlpm._dt, _xlfn.HSTACK(_xlpm._keys, _xlpm._names, _xlpm._values),
      _xlpm._vl, _xlfn.CHOOSECOLS(_xlpm._dt, -1),
      _xlpm._dfB, IF(_xlpm._fltrB, _xlfn._xlws.FILTER(_xlpm._dt, IF( ISERROR(_xlpm._vl), TRUE, _xlfn.IFNA(_xlpm._vl, "#") &lt;&gt; "")), _xlpm._dt),
      _xlpm._dfE, IF(_xlpm._fltrE, _xlfn._xlws.FILTER(_xlpm._dfB, NOT(ISERROR( _xlfn.CHOOSECOLS(_xlpm._dfB, -1)))), _xlpm._dfB),
      IF(NOT(_xlpm._vrt), TRANSPOSE(_xlpm._dfE), _xlpm._dfE)
    ),
    CHOOSE(_xlpm._inpChk, _xlpm._rtn, _xlfn.LAMBDA(0), #VALUE!)
  )
)($E$12:$P$19, $C$12:$D$19, $E$10:$P$11, D527, D528, D529, D530, D531, D532, D533)</f>
        <v>Category.1</v>
      </c>
      <c r="E536" s="19" t="str">
        <v>AAA</v>
      </c>
      <c r="F536" s="19" t="str">
        <v>Jan</v>
      </c>
      <c r="G536" s="19" t="str">
        <v>P_1</v>
      </c>
      <c r="H536" s="19">
        <v>1</v>
      </c>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19"/>
      <c r="CH536" s="19"/>
      <c r="CI536" s="19"/>
      <c r="CJ536" s="19"/>
      <c r="CK536" s="19"/>
      <c r="CL536" s="19"/>
      <c r="CM536" s="19"/>
      <c r="CN536" s="19"/>
      <c r="CO536" s="19"/>
      <c r="CP536" s="19"/>
      <c r="CQ536" s="19"/>
      <c r="CR536" s="19"/>
      <c r="CS536" s="19"/>
      <c r="CT536" s="19"/>
      <c r="CU536" s="19"/>
    </row>
    <row r="537" spans="3:99" x14ac:dyDescent="0.2">
      <c r="C537" s="22"/>
      <c r="D537" s="19" t="str">
        <v>Category.1</v>
      </c>
      <c r="E537" s="19" t="str">
        <v>AAA</v>
      </c>
      <c r="F537" s="19" t="str">
        <v>Feb</v>
      </c>
      <c r="G537" s="19" t="str">
        <v>P_2</v>
      </c>
      <c r="H537" s="19">
        <v>2</v>
      </c>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19"/>
      <c r="CH537" s="19"/>
      <c r="CI537" s="19"/>
      <c r="CJ537" s="19"/>
      <c r="CK537" s="19"/>
      <c r="CL537" s="19"/>
      <c r="CM537" s="19"/>
      <c r="CN537" s="19"/>
      <c r="CO537" s="19"/>
      <c r="CP537" s="19"/>
      <c r="CQ537" s="19"/>
      <c r="CR537" s="19"/>
      <c r="CS537" s="19"/>
      <c r="CT537" s="19"/>
      <c r="CU537" s="19"/>
    </row>
    <row r="538" spans="3:99" x14ac:dyDescent="0.2">
      <c r="C538" s="22" t="s">
        <v>60</v>
      </c>
      <c r="D538" s="19" t="str">
        <v>Category.1</v>
      </c>
      <c r="E538" s="19" t="str">
        <v>AAA</v>
      </c>
      <c r="F538" s="19" t="str">
        <v>Mar</v>
      </c>
      <c r="G538" s="19" t="str">
        <v>P_3</v>
      </c>
      <c r="H538" s="19">
        <v>3</v>
      </c>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19"/>
      <c r="CH538" s="19"/>
      <c r="CI538" s="19"/>
      <c r="CJ538" s="19"/>
      <c r="CK538" s="19"/>
      <c r="CL538" s="19"/>
      <c r="CM538" s="19"/>
      <c r="CN538" s="19"/>
      <c r="CO538" s="19"/>
      <c r="CP538" s="19"/>
      <c r="CQ538" s="19"/>
      <c r="CR538" s="19"/>
      <c r="CS538" s="19"/>
      <c r="CT538" s="19"/>
      <c r="CU538" s="19"/>
    </row>
    <row r="539" spans="3:99" x14ac:dyDescent="0.2">
      <c r="C539" s="22"/>
      <c r="D539" s="19" t="str">
        <v>Category.1</v>
      </c>
      <c r="E539" s="19" t="str">
        <v>AAA</v>
      </c>
      <c r="F539" s="19" t="str">
        <v>Apr</v>
      </c>
      <c r="G539" s="19" t="str">
        <v>P_4</v>
      </c>
      <c r="H539" s="19">
        <v>4</v>
      </c>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c r="BP539" s="19"/>
      <c r="BQ539" s="19"/>
      <c r="BR539" s="19"/>
      <c r="BS539" s="19"/>
      <c r="BT539" s="19"/>
      <c r="BU539" s="19"/>
      <c r="BV539" s="19"/>
      <c r="BW539" s="19"/>
      <c r="BX539" s="19"/>
      <c r="BY539" s="19"/>
      <c r="BZ539" s="19"/>
      <c r="CA539" s="19"/>
      <c r="CB539" s="19"/>
      <c r="CC539" s="19"/>
      <c r="CD539" s="19"/>
      <c r="CE539" s="19"/>
      <c r="CF539" s="19"/>
      <c r="CG539" s="19"/>
      <c r="CH539" s="19"/>
      <c r="CI539" s="19"/>
      <c r="CJ539" s="19"/>
      <c r="CK539" s="19"/>
      <c r="CL539" s="19"/>
      <c r="CM539" s="19"/>
      <c r="CN539" s="19"/>
      <c r="CO539" s="19"/>
      <c r="CP539" s="19"/>
      <c r="CQ539" s="19"/>
      <c r="CR539" s="19"/>
      <c r="CS539" s="19"/>
      <c r="CT539" s="19"/>
      <c r="CU539" s="19"/>
    </row>
    <row r="540" spans="3:99" x14ac:dyDescent="0.2">
      <c r="C540" s="22" t="s">
        <v>61</v>
      </c>
      <c r="D540" s="19" t="str">
        <v>Category.1</v>
      </c>
      <c r="E540" s="19" t="str">
        <v>AAA</v>
      </c>
      <c r="F540" s="19" t="str">
        <v>May</v>
      </c>
      <c r="G540" s="19" t="str">
        <v>P_5</v>
      </c>
      <c r="H540" s="19">
        <v>5</v>
      </c>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c r="BP540" s="19"/>
      <c r="BQ540" s="19"/>
      <c r="BR540" s="19"/>
      <c r="BS540" s="19"/>
      <c r="BT540" s="19"/>
      <c r="BU540" s="19"/>
      <c r="BV540" s="19"/>
      <c r="BW540" s="19"/>
      <c r="BX540" s="19"/>
      <c r="BY540" s="19"/>
      <c r="BZ540" s="19"/>
      <c r="CA540" s="19"/>
      <c r="CB540" s="19"/>
      <c r="CC540" s="19"/>
      <c r="CD540" s="19"/>
      <c r="CE540" s="19"/>
      <c r="CF540" s="19"/>
      <c r="CG540" s="19"/>
      <c r="CH540" s="19"/>
      <c r="CI540" s="19"/>
      <c r="CJ540" s="19"/>
      <c r="CK540" s="19"/>
      <c r="CL540" s="19"/>
      <c r="CM540" s="19"/>
      <c r="CN540" s="19"/>
      <c r="CO540" s="19"/>
      <c r="CP540" s="19"/>
      <c r="CQ540" s="19"/>
      <c r="CR540" s="19"/>
      <c r="CS540" s="19"/>
      <c r="CT540" s="19"/>
      <c r="CU540" s="19"/>
    </row>
    <row r="541" spans="3:99" x14ac:dyDescent="0.2">
      <c r="D541" s="19" t="str">
        <v>Category.1</v>
      </c>
      <c r="E541" s="19" t="str">
        <v>AAA</v>
      </c>
      <c r="F541" s="19" t="str">
        <v>Jun</v>
      </c>
      <c r="G541" s="19" t="str">
        <v>P_6</v>
      </c>
      <c r="H541" s="19">
        <v>6</v>
      </c>
    </row>
    <row r="542" spans="3:99" x14ac:dyDescent="0.2">
      <c r="D542" s="19" t="str">
        <v>Category.1</v>
      </c>
      <c r="E542" s="19" t="str">
        <v>AAA</v>
      </c>
      <c r="F542" s="19" t="str">
        <v>Jul</v>
      </c>
      <c r="G542" s="19" t="str">
        <v>P_7</v>
      </c>
      <c r="H542" s="19">
        <v>7</v>
      </c>
      <c r="J542" s="51" t="str" cm="1">
        <f t="array" aca="1" ref="J542:J614" ca="1" xml:space="preserve"> _xlfn.TEXTSPLIT( _xlfn.FORMULATEXT(D536), , CHAR(10))</f>
        <v>= LAMBDA(data,row_headers,column_headers,[by_column],[replace_data_blanks],[filter_blanks],[filter_errors],[fill_row_blanks],[fill_column_blanks],[output_vertical],</v>
      </c>
    </row>
    <row r="543" spans="3:99" x14ac:dyDescent="0.2">
      <c r="D543" s="19" t="str">
        <v>Category.1</v>
      </c>
      <c r="E543" s="19" t="str">
        <v>AAA</v>
      </c>
      <c r="F543" s="19" t="str">
        <v>Aug</v>
      </c>
      <c r="G543" s="19" t="str">
        <v>P_8</v>
      </c>
      <c r="H543" s="19">
        <v>8</v>
      </c>
      <c r="J543" s="51" t="str">
        <f ca="1"/>
        <v xml:space="preserve">  LET(</v>
      </c>
    </row>
    <row r="544" spans="3:99" x14ac:dyDescent="0.2">
      <c r="D544" s="19" t="str">
        <v>Category.1</v>
      </c>
      <c r="E544" s="19" t="str">
        <v>AAA</v>
      </c>
      <c r="F544" s="19" t="str">
        <v>Sep</v>
      </c>
      <c r="G544" s="19" t="str">
        <v>P_9</v>
      </c>
      <c r="H544" s="19">
        <v>9</v>
      </c>
      <c r="J544" s="51" t="str">
        <f ca="1"/>
        <v xml:space="preserve">    _dd, data,</v>
      </c>
    </row>
    <row r="545" spans="4:10" x14ac:dyDescent="0.2">
      <c r="D545" s="19" t="str">
        <v>Category.1</v>
      </c>
      <c r="E545" s="19" t="str">
        <v>AAA</v>
      </c>
      <c r="F545" s="19" t="str">
        <v>Oct</v>
      </c>
      <c r="G545" s="19" t="str">
        <v>P_10</v>
      </c>
      <c r="H545" s="19">
        <v>10</v>
      </c>
      <c r="J545" s="51" t="str">
        <f ca="1"/>
        <v xml:space="preserve">    _rh, row_headers,</v>
      </c>
    </row>
    <row r="546" spans="4:10" x14ac:dyDescent="0.2">
      <c r="D546" s="19" t="str">
        <v>Category.1</v>
      </c>
      <c r="E546" s="19" t="str">
        <v>AAA</v>
      </c>
      <c r="F546" s="19" t="str">
        <v>Nov</v>
      </c>
      <c r="G546" s="19" t="str">
        <v>P_11</v>
      </c>
      <c r="H546" s="19">
        <v>11</v>
      </c>
      <c r="J546" s="51" t="str">
        <f ca="1"/>
        <v xml:space="preserve">    _ch, column_headers,</v>
      </c>
    </row>
    <row r="547" spans="4:10" x14ac:dyDescent="0.2">
      <c r="D547" s="19" t="str">
        <v>Category.1</v>
      </c>
      <c r="E547" s="19" t="str">
        <v>AAA</v>
      </c>
      <c r="F547" s="19" t="str">
        <v>Dec</v>
      </c>
      <c r="G547" s="19" t="str">
        <v>P_12</v>
      </c>
      <c r="H547" s="19">
        <v>12</v>
      </c>
      <c r="J547" s="51" t="str">
        <f ca="1"/>
        <v xml:space="preserve">    _byCol, IF( ISOMITTED(by_column), 0, IF(by_column, 1, 0)),</v>
      </c>
    </row>
    <row r="548" spans="4:10" x14ac:dyDescent="0.2">
      <c r="D548" s="19" t="str">
        <v>Category.1</v>
      </c>
      <c r="E548" s="19" t="str">
        <v>BBB</v>
      </c>
      <c r="F548" s="19" t="str">
        <v>Jan</v>
      </c>
      <c r="G548" s="19" t="str">
        <v>P_1</v>
      </c>
      <c r="H548" s="19">
        <v>13</v>
      </c>
      <c r="J548" s="51" t="str">
        <f ca="1"/>
        <v xml:space="preserve">    _repD, IF( ISOMITTED(replace_data_blanks), "",</v>
      </c>
    </row>
    <row r="549" spans="4:10" x14ac:dyDescent="0.2">
      <c r="D549" s="19" t="str">
        <v>Category.1</v>
      </c>
      <c r="E549" s="19" t="str">
        <v>BBB</v>
      </c>
      <c r="F549" s="19" t="str">
        <v>Feb</v>
      </c>
      <c r="G549" s="19" t="str">
        <v>P_2</v>
      </c>
      <c r="H549" s="19">
        <v>14</v>
      </c>
      <c r="J549" s="51" t="str">
        <f ca="1"/>
        <v xml:space="preserve">      IF( ISLOGICAL(replace_data_blanks),</v>
      </c>
    </row>
    <row r="550" spans="4:10" x14ac:dyDescent="0.2">
      <c r="D550" s="19" t="str">
        <v>Category.1</v>
      </c>
      <c r="E550" s="19" t="str">
        <v>BBB</v>
      </c>
      <c r="F550" s="19" t="str">
        <v>Mar</v>
      </c>
      <c r="G550" s="19" t="str">
        <v>P_3</v>
      </c>
      <c r="H550" s="19">
        <v>15</v>
      </c>
      <c r="J550" s="51" t="str">
        <f ca="1"/>
        <v xml:space="preserve">        IF(replace_data_blanks, NA(), ""),</v>
      </c>
    </row>
    <row r="551" spans="4:10" x14ac:dyDescent="0.2">
      <c r="D551" s="19" t="str">
        <v>Category.1</v>
      </c>
      <c r="E551" s="19" t="str">
        <v>BBB</v>
      </c>
      <c r="F551" s="19" t="str">
        <v>Apr</v>
      </c>
      <c r="G551" s="19" t="str">
        <v>P_4</v>
      </c>
      <c r="H551" s="19">
        <v>16</v>
      </c>
      <c r="J551" s="51" t="str">
        <f ca="1"/>
        <v xml:space="preserve">        replace_data_blanks)</v>
      </c>
    </row>
    <row r="552" spans="4:10" x14ac:dyDescent="0.2">
      <c r="D552" s="19" t="str">
        <v>Category.1</v>
      </c>
      <c r="E552" s="19" t="str">
        <v>BBB</v>
      </c>
      <c r="F552" s="19" t="str">
        <v>May</v>
      </c>
      <c r="G552" s="19" t="str">
        <v>P_5</v>
      </c>
      <c r="H552" s="19">
        <v>17</v>
      </c>
      <c r="J552" s="51" t="str">
        <f ca="1"/>
        <v xml:space="preserve">    ),</v>
      </c>
    </row>
    <row r="553" spans="4:10" x14ac:dyDescent="0.2">
      <c r="D553" s="19" t="str">
        <v>Category.1</v>
      </c>
      <c r="E553" s="19" t="str">
        <v>BBB</v>
      </c>
      <c r="F553" s="19" t="str">
        <v>Jun</v>
      </c>
      <c r="G553" s="19" t="str">
        <v>P_6</v>
      </c>
      <c r="H553" s="19">
        <v>18</v>
      </c>
      <c r="J553" s="51" t="str">
        <f ca="1"/>
        <v xml:space="preserve">    _rowB, IF( ISOMITTED(fill_row_blanks), 0, fill_row_blanks),</v>
      </c>
    </row>
    <row r="554" spans="4:10" x14ac:dyDescent="0.2">
      <c r="D554" s="19" t="str">
        <v>Category.1</v>
      </c>
      <c r="E554" s="19" t="str">
        <v>BBB</v>
      </c>
      <c r="F554" s="19" t="str">
        <v>Jul</v>
      </c>
      <c r="G554" s="19" t="str">
        <v>P_7</v>
      </c>
      <c r="H554" s="19">
        <v>19</v>
      </c>
      <c r="J554" s="51" t="str">
        <f ca="1"/>
        <v xml:space="preserve">    _colB, IF( ISOMITTED(fill_column_blanks), 0, fill_column_blanks),</v>
      </c>
    </row>
    <row r="555" spans="4:10" x14ac:dyDescent="0.2">
      <c r="D555" s="19" t="str">
        <v>Category.1</v>
      </c>
      <c r="E555" s="19" t="str">
        <v>BBB</v>
      </c>
      <c r="F555" s="19" t="str">
        <v>Aug</v>
      </c>
      <c r="G555" s="19" t="str">
        <v>P_8</v>
      </c>
      <c r="H555" s="19">
        <v>20</v>
      </c>
      <c r="J555" s="51" t="str">
        <f ca="1"/>
        <v xml:space="preserve">    _repR, IF( OR(ISNUMBER(_rowB), ISLOGICAL(_rowB)), "", _rowB),</v>
      </c>
    </row>
    <row r="556" spans="4:10" x14ac:dyDescent="0.2">
      <c r="D556" s="19" t="str">
        <v>Category.1</v>
      </c>
      <c r="E556" s="19" t="str">
        <v>BBB</v>
      </c>
      <c r="F556" s="19" t="str">
        <v>Sep</v>
      </c>
      <c r="G556" s="19" t="str">
        <v>P_9</v>
      </c>
      <c r="H556" s="19">
        <v>21</v>
      </c>
      <c r="J556" s="51" t="str">
        <f ca="1"/>
        <v xml:space="preserve">    _repC, IF( OR(ISNUMBER(_colB), ISLOGICAL(_colB)), "", _colB),</v>
      </c>
    </row>
    <row r="557" spans="4:10" x14ac:dyDescent="0.2">
      <c r="D557" s="19" t="str">
        <v>Category.1</v>
      </c>
      <c r="E557" s="19" t="str">
        <v>BBB</v>
      </c>
      <c r="F557" s="19" t="str">
        <v>Oct</v>
      </c>
      <c r="G557" s="19" t="str">
        <v>P_10</v>
      </c>
      <c r="H557" s="19">
        <v>22</v>
      </c>
      <c r="J557" s="51" t="str">
        <f ca="1"/>
        <v xml:space="preserve">    _dirR, IF( OR(ISNUMBER(_rowB), ISLOGICAL(_rowB)), INT(_rowB), 0),</v>
      </c>
    </row>
    <row r="558" spans="4:10" x14ac:dyDescent="0.2">
      <c r="D558" s="19" t="str">
        <v>Category.1</v>
      </c>
      <c r="E558" s="19" t="str">
        <v>BBB</v>
      </c>
      <c r="F558" s="19" t="str">
        <v>Nov</v>
      </c>
      <c r="G558" s="19" t="str">
        <v>P_11</v>
      </c>
      <c r="H558" s="19">
        <v>23</v>
      </c>
      <c r="J558" s="51" t="str">
        <f ca="1"/>
        <v xml:space="preserve">    _dirC, IF( OR(ISNUMBER(_colB), ISLOGICAL(_colB)), INT(_colB), 0),</v>
      </c>
    </row>
    <row r="559" spans="4:10" x14ac:dyDescent="0.2">
      <c r="D559" s="19" t="str">
        <v>Category.1</v>
      </c>
      <c r="E559" s="19" t="str">
        <v>BBB</v>
      </c>
      <c r="F559" s="19" t="str">
        <v>Dec</v>
      </c>
      <c r="G559" s="19" t="str">
        <v>P_12</v>
      </c>
      <c r="H559" s="19">
        <v>24</v>
      </c>
      <c r="J559" s="51" t="str">
        <f ca="1"/>
        <v xml:space="preserve">    _fltrB, IF( ISOMITTED(filter_blanks), 0, IF(filter_blanks, 1, 0)),</v>
      </c>
    </row>
    <row r="560" spans="4:10" x14ac:dyDescent="0.2">
      <c r="D560" s="19" t="str">
        <v>Category.2</v>
      </c>
      <c r="E560" s="19" t="str">
        <v>CCC</v>
      </c>
      <c r="F560" s="19" t="str">
        <v>Jan</v>
      </c>
      <c r="G560" s="19" t="str">
        <v>P_1</v>
      </c>
      <c r="H560" s="19">
        <v>25</v>
      </c>
      <c r="J560" s="51" t="str">
        <f ca="1"/>
        <v xml:space="preserve">    _fltrE, IF( ISOMITTED(filter_errors), 0, IF(filter_errors, 1, 0)),</v>
      </c>
    </row>
    <row r="561" spans="4:10" x14ac:dyDescent="0.2">
      <c r="D561" s="19" t="str">
        <v>Category.2</v>
      </c>
      <c r="E561" s="19" t="str">
        <v>CCC</v>
      </c>
      <c r="F561" s="19" t="str">
        <v>Feb</v>
      </c>
      <c r="G561" s="19" t="str">
        <v>P_2</v>
      </c>
      <c r="H561" s="19">
        <v>26</v>
      </c>
      <c r="J561" s="51" t="str">
        <f ca="1"/>
        <v xml:space="preserve">    _vrt, IF( ISOMITTED(output_vertical), 1, IF(output_vertical, 1, 0)),</v>
      </c>
    </row>
    <row r="562" spans="4:10" x14ac:dyDescent="0.2">
      <c r="D562" s="19" t="str">
        <v>Category.2</v>
      </c>
      <c r="E562" s="19" t="str">
        <v>CCC</v>
      </c>
      <c r="F562" s="19" t="str">
        <v>Mar</v>
      </c>
      <c r="G562" s="19" t="str">
        <v>P_3</v>
      </c>
      <c r="H562" s="19">
        <v>27</v>
      </c>
      <c r="J562" s="51" t="str">
        <f ca="1"/>
        <v xml:space="preserve">    _inpChk, IFS(</v>
      </c>
    </row>
    <row r="563" spans="4:10" x14ac:dyDescent="0.2">
      <c r="D563" s="19" t="str">
        <v>Category.2</v>
      </c>
      <c r="E563" s="19" t="str">
        <v>CCC</v>
      </c>
      <c r="F563" s="19" t="str">
        <v>Apr</v>
      </c>
      <c r="G563" s="19" t="str">
        <v>P_4</v>
      </c>
      <c r="H563" s="19">
        <v>28</v>
      </c>
      <c r="J563" s="51" t="str">
        <f ca="1"/>
        <v xml:space="preserve">      IFERROR( OR( ROWS(_rh) &lt; 1, COLUMNS(_rh) &lt; 1, ROWS(_ch) &lt; 1, COLUMNS(_ch) &lt; 1, ROWS(_dd) &lt; 1, COLUMNS(_dd) &lt; 1), 3), 3,</v>
      </c>
    </row>
    <row r="564" spans="4:10" x14ac:dyDescent="0.2">
      <c r="D564" s="19" t="str">
        <v>Category.2</v>
      </c>
      <c r="E564" s="19" t="str">
        <v>CCC</v>
      </c>
      <c r="F564" s="19" t="str">
        <v>May</v>
      </c>
      <c r="G564" s="19" t="str">
        <v>P_5</v>
      </c>
      <c r="H564" s="19">
        <v>29</v>
      </c>
      <c r="J564" s="51" t="str">
        <f ca="1"/>
        <v xml:space="preserve">      IFERROR( OR( ROWS(_dd) &lt;&gt; ROWS(_rh), COLUMNS(_dd) &lt;&gt; COLUMNS(_ch)), 3), 2,</v>
      </c>
    </row>
    <row r="565" spans="4:10" x14ac:dyDescent="0.2">
      <c r="D565" s="19" t="str">
        <v>Category.2</v>
      </c>
      <c r="E565" s="19" t="str">
        <v>CCC</v>
      </c>
      <c r="F565" s="19" t="str">
        <v>Jun</v>
      </c>
      <c r="G565" s="19" t="str">
        <v>P_6</v>
      </c>
      <c r="H565" s="19">
        <v>30</v>
      </c>
      <c r="J565" s="51" t="str">
        <f ca="1"/>
        <v xml:space="preserve">      TRUE, 1</v>
      </c>
    </row>
    <row r="566" spans="4:10" x14ac:dyDescent="0.2">
      <c r="D566" s="19" t="str">
        <v>Category.2</v>
      </c>
      <c r="E566" s="19" t="str">
        <v>CCC</v>
      </c>
      <c r="F566" s="19" t="str">
        <v>Jul</v>
      </c>
      <c r="G566" s="19" t="str">
        <v>P_7</v>
      </c>
      <c r="H566" s="19">
        <v>31</v>
      </c>
      <c r="J566" s="51" t="str">
        <f ca="1"/>
        <v xml:space="preserve">    ),</v>
      </c>
    </row>
    <row r="567" spans="4:10" x14ac:dyDescent="0.2">
      <c r="D567" s="19" t="str">
        <v>Category.2</v>
      </c>
      <c r="E567" s="19" t="str">
        <v>CCC</v>
      </c>
      <c r="F567" s="19" t="str">
        <v>Aug</v>
      </c>
      <c r="G567" s="19" t="str">
        <v>P_8</v>
      </c>
      <c r="H567" s="19">
        <v>32</v>
      </c>
      <c r="J567" s="51" t="str">
        <f ca="1"/>
        <v xml:space="preserve">    _kCols, IF(_byCol, TRANSPOSE(_ch), _rh),</v>
      </c>
    </row>
    <row r="568" spans="4:10" x14ac:dyDescent="0.2">
      <c r="D568" s="19" t="str">
        <v>Category.2</v>
      </c>
      <c r="E568" s="19" t="str">
        <v>CCC</v>
      </c>
      <c r="F568" s="19" t="str">
        <v>Sep</v>
      </c>
      <c r="G568" s="19" t="str">
        <v>P_9</v>
      </c>
      <c r="H568" s="19">
        <v>33</v>
      </c>
      <c r="J568" s="51" t="str">
        <f ca="1"/>
        <v xml:space="preserve">    _nCols, IF(_byCol, _rh, TRANSPOSE(_ch)),</v>
      </c>
    </row>
    <row r="569" spans="4:10" x14ac:dyDescent="0.2">
      <c r="D569" s="19" t="str">
        <v>Category.2</v>
      </c>
      <c r="E569" s="19" t="str">
        <v>CCC</v>
      </c>
      <c r="F569" s="19" t="str">
        <v>Oct</v>
      </c>
      <c r="G569" s="19" t="str">
        <v>P_10</v>
      </c>
      <c r="H569" s="19">
        <v>34</v>
      </c>
      <c r="J569" s="51" t="str">
        <f ca="1"/>
        <v xml:space="preserve">    _rK, ROWS(_kCols),</v>
      </c>
    </row>
    <row r="570" spans="4:10" x14ac:dyDescent="0.2">
      <c r="D570" s="19" t="str">
        <v>Category.2</v>
      </c>
      <c r="E570" s="19" t="str">
        <v>CCC</v>
      </c>
      <c r="F570" s="19" t="str">
        <v>Nov</v>
      </c>
      <c r="G570" s="19" t="str">
        <v>P_11</v>
      </c>
      <c r="H570" s="19">
        <v>35</v>
      </c>
      <c r="J570" s="51" t="str">
        <f ca="1"/>
        <v xml:space="preserve">    _cK, COLUMNS(_kCols),</v>
      </c>
    </row>
    <row r="571" spans="4:10" x14ac:dyDescent="0.2">
      <c r="D571" s="19" t="str">
        <v>Category.2</v>
      </c>
      <c r="E571" s="19" t="str">
        <v>CCC</v>
      </c>
      <c r="F571" s="19" t="str">
        <v>Dec</v>
      </c>
      <c r="G571" s="19" t="str">
        <v>P_12</v>
      </c>
      <c r="H571" s="19">
        <v>36</v>
      </c>
      <c r="J571" s="51" t="str">
        <f ca="1"/>
        <v xml:space="preserve">    _rN, ROWS(_nCols),</v>
      </c>
    </row>
    <row r="572" spans="4:10" x14ac:dyDescent="0.2">
      <c r="D572" s="19" t="str">
        <v>Category.2</v>
      </c>
      <c r="E572" s="19" t="str">
        <v>DDD</v>
      </c>
      <c r="F572" s="19" t="str">
        <v>Jan</v>
      </c>
      <c r="G572" s="19" t="str">
        <v>P_1</v>
      </c>
      <c r="H572" s="19">
        <v>37</v>
      </c>
      <c r="J572" s="51" t="str">
        <f ca="1"/>
        <v xml:space="preserve">    _cN, COLUMNS(_nCols),</v>
      </c>
    </row>
    <row r="573" spans="4:10" x14ac:dyDescent="0.2">
      <c r="D573" s="19" t="str">
        <v>Category.2</v>
      </c>
      <c r="E573" s="19" t="str">
        <v>DDD</v>
      </c>
      <c r="F573" s="19" t="str">
        <v>Feb</v>
      </c>
      <c r="G573" s="19" t="str">
        <v>P_2</v>
      </c>
      <c r="H573" s="19">
        <v>38</v>
      </c>
      <c r="J573" s="51" t="str">
        <f ca="1"/>
        <v xml:space="preserve">    _keys, LET(</v>
      </c>
    </row>
    <row r="574" spans="4:10" x14ac:dyDescent="0.2">
      <c r="D574" s="19" t="str">
        <v>Category.2</v>
      </c>
      <c r="E574" s="19" t="str">
        <v>DDD</v>
      </c>
      <c r="F574" s="19" t="str">
        <v>Mar</v>
      </c>
      <c r="G574" s="19" t="str">
        <v>P_3</v>
      </c>
      <c r="H574" s="19">
        <v>39</v>
      </c>
      <c r="J574" s="51" t="str">
        <f ca="1"/>
        <v xml:space="preserve">      _kRep, IF(_byCol, _repC, _repR),</v>
      </c>
    </row>
    <row r="575" spans="4:10" x14ac:dyDescent="0.2">
      <c r="D575" s="19" t="str">
        <v>Category.2</v>
      </c>
      <c r="E575" s="19" t="str">
        <v>DDD</v>
      </c>
      <c r="F575" s="19" t="str">
        <v>Apr</v>
      </c>
      <c r="G575" s="19" t="str">
        <v>P_4</v>
      </c>
      <c r="H575" s="19">
        <v>40</v>
      </c>
      <c r="J575" s="51" t="str">
        <f ca="1"/>
        <v xml:space="preserve">      _kDir, IF(_byCol, _dirC, _dirR),</v>
      </c>
    </row>
    <row r="576" spans="4:10" x14ac:dyDescent="0.2">
      <c r="D576" s="19" t="str">
        <v>Category.2</v>
      </c>
      <c r="E576" s="19" t="str">
        <v>DDD</v>
      </c>
      <c r="F576" s="19" t="str">
        <v>May</v>
      </c>
      <c r="G576" s="19" t="str">
        <v>P_5</v>
      </c>
      <c r="H576" s="19">
        <v>41</v>
      </c>
      <c r="J576" s="51" t="str">
        <f ca="1"/>
        <v xml:space="preserve">      _kArr, IF(_kDir = -1, INDEX(_kCols, SEQUENCE(_rK, 1, _rK, -1), SEQUENCE(1, _cK)), _kCols),</v>
      </c>
    </row>
    <row r="577" spans="4:10" x14ac:dyDescent="0.2">
      <c r="D577" s="19" t="str">
        <v>Category.2</v>
      </c>
      <c r="E577" s="19" t="str">
        <v>DDD</v>
      </c>
      <c r="F577" s="19" t="str">
        <v>Jun</v>
      </c>
      <c r="G577" s="19" t="str">
        <v>P_6</v>
      </c>
      <c r="H577" s="19">
        <v>42</v>
      </c>
      <c r="J577" s="51" t="str">
        <f ca="1"/>
        <v xml:space="preserve">      _kFil, DROP( REDUCE(0, SEQUENCE(_cK), LAMBDA(_arr,_col,</v>
      </c>
    </row>
    <row r="578" spans="4:10" x14ac:dyDescent="0.2">
      <c r="D578" s="19" t="str">
        <v>Category.2</v>
      </c>
      <c r="E578" s="19" t="str">
        <v>DDD</v>
      </c>
      <c r="F578" s="19" t="str">
        <v>Jul</v>
      </c>
      <c r="G578" s="19" t="str">
        <v>P_7</v>
      </c>
      <c r="H578" s="19">
        <v>43</v>
      </c>
      <c r="J578" s="51" t="str">
        <f ca="1"/>
        <v xml:space="preserve">        HSTACK(_arr,</v>
      </c>
    </row>
    <row r="579" spans="4:10" x14ac:dyDescent="0.2">
      <c r="D579" s="19" t="str">
        <v>Category.2</v>
      </c>
      <c r="E579" s="19" t="str">
        <v>DDD</v>
      </c>
      <c r="F579" s="19" t="str">
        <v>Aug</v>
      </c>
      <c r="G579" s="19" t="str">
        <v>P_8</v>
      </c>
      <c r="H579" s="19">
        <v>44</v>
      </c>
      <c r="J579" s="51" t="str">
        <f ca="1"/>
        <v xml:space="preserve">          SCAN("", CHOOSECOLS(_kArr, _col),</v>
      </c>
    </row>
    <row r="580" spans="4:10" x14ac:dyDescent="0.2">
      <c r="D580" s="19" t="str">
        <v>Category.2</v>
      </c>
      <c r="E580" s="19" t="str">
        <v>DDD</v>
      </c>
      <c r="F580" s="19" t="str">
        <v>Sep</v>
      </c>
      <c r="G580" s="19" t="str">
        <v>P_9</v>
      </c>
      <c r="H580" s="19">
        <v>45</v>
      </c>
      <c r="J580" s="51" t="str">
        <f ca="1"/>
        <v xml:space="preserve">            LAMBDA(_acc,_val, IF(ISBLANK(_val), IF(_kDir = 0, _kRep, _acc), _val))</v>
      </c>
    </row>
    <row r="581" spans="4:10" x14ac:dyDescent="0.2">
      <c r="D581" s="19" t="str">
        <v>Category.2</v>
      </c>
      <c r="E581" s="19" t="str">
        <v>DDD</v>
      </c>
      <c r="F581" s="19" t="str">
        <v>Oct</v>
      </c>
      <c r="G581" s="19" t="str">
        <v>P_10</v>
      </c>
      <c r="H581" s="19">
        <v>46</v>
      </c>
      <c r="J581" s="51" t="str">
        <f ca="1"/>
        <v xml:space="preserve">          )</v>
      </c>
    </row>
    <row r="582" spans="4:10" x14ac:dyDescent="0.2">
      <c r="D582" s="19" t="str">
        <v>Category.2</v>
      </c>
      <c r="E582" s="19" t="str">
        <v>DDD</v>
      </c>
      <c r="F582" s="19" t="str">
        <v>Nov</v>
      </c>
      <c r="G582" s="19" t="str">
        <v>P_11</v>
      </c>
      <c r="H582" s="19">
        <v>47</v>
      </c>
      <c r="J582" s="51" t="str">
        <f ca="1"/>
        <v xml:space="preserve">        ))),</v>
      </c>
    </row>
    <row r="583" spans="4:10" x14ac:dyDescent="0.2">
      <c r="D583" s="19" t="str">
        <v>Category.2</v>
      </c>
      <c r="E583" s="19" t="str">
        <v>DDD</v>
      </c>
      <c r="F583" s="19" t="str">
        <v>Dec</v>
      </c>
      <c r="G583" s="19" t="str">
        <v>P_12</v>
      </c>
      <c r="H583" s="19">
        <v>48</v>
      </c>
      <c r="J583" s="51" t="str">
        <f ca="1"/>
        <v xml:space="preserve">      , 1),</v>
      </c>
    </row>
    <row r="584" spans="4:10" x14ac:dyDescent="0.2">
      <c r="D584" s="19" t="str">
        <v>Category.3</v>
      </c>
      <c r="E584" s="19" t="str">
        <v>EEE</v>
      </c>
      <c r="F584" s="19" t="str">
        <v>Jan</v>
      </c>
      <c r="G584" s="19" t="str">
        <v>P_1</v>
      </c>
      <c r="H584" s="19">
        <v>49</v>
      </c>
      <c r="J584" s="51" t="str">
        <f ca="1"/>
        <v xml:space="preserve">      _out, IF(_kDir = -1, INDEX(_kFil, SEQUENCE(_rK, 1, _rK, -1), SEQUENCE(1, _cK)), _kFil),</v>
      </c>
    </row>
    <row r="585" spans="4:10" x14ac:dyDescent="0.2">
      <c r="D585" s="19" t="str">
        <v>Category.3</v>
      </c>
      <c r="E585" s="19" t="str">
        <v>EEE</v>
      </c>
      <c r="F585" s="19" t="str">
        <v>Feb</v>
      </c>
      <c r="G585" s="19" t="str">
        <v>P_2</v>
      </c>
      <c r="H585" s="19">
        <v>50</v>
      </c>
      <c r="J585" s="51" t="str">
        <f ca="1"/>
        <v xml:space="preserve">      MAKEARRAY(_rK * _rN, _cK, LAMBDA(_row,_col, INDEX(_out, ROUNDUP(_row / _rN, 0), _col)))</v>
      </c>
    </row>
    <row r="586" spans="4:10" x14ac:dyDescent="0.2">
      <c r="D586" s="19" t="str">
        <v>Category.3</v>
      </c>
      <c r="E586" s="19" t="str">
        <v>EEE</v>
      </c>
      <c r="F586" s="19" t="str">
        <v>Mar</v>
      </c>
      <c r="G586" s="19" t="str">
        <v>P_3</v>
      </c>
      <c r="H586" s="19">
        <v>51</v>
      </c>
      <c r="J586" s="51" t="str">
        <f ca="1"/>
        <v xml:space="preserve">    ),</v>
      </c>
    </row>
    <row r="587" spans="4:10" x14ac:dyDescent="0.2">
      <c r="D587" s="19" t="str">
        <v>Category.3</v>
      </c>
      <c r="E587" s="19" t="str">
        <v>EEE</v>
      </c>
      <c r="F587" s="19" t="str">
        <v>Apr</v>
      </c>
      <c r="G587" s="19" t="str">
        <v>P_4</v>
      </c>
      <c r="H587" s="19">
        <v>52</v>
      </c>
      <c r="J587" s="51" t="str">
        <f ca="1"/>
        <v xml:space="preserve">    _names, LET(</v>
      </c>
    </row>
    <row r="588" spans="4:10" x14ac:dyDescent="0.2">
      <c r="D588" s="19" t="str">
        <v>Category.3</v>
      </c>
      <c r="E588" s="19" t="str">
        <v>EEE</v>
      </c>
      <c r="F588" s="19" t="str">
        <v>May</v>
      </c>
      <c r="G588" s="19" t="str">
        <v>P_5</v>
      </c>
      <c r="H588" s="19">
        <v>53</v>
      </c>
      <c r="J588" s="51" t="str">
        <f ca="1"/>
        <v xml:space="preserve">      _nRep, IF(_byCol, _repR, _repC),</v>
      </c>
    </row>
    <row r="589" spans="4:10" x14ac:dyDescent="0.2">
      <c r="D589" s="19" t="str">
        <v>Category.3</v>
      </c>
      <c r="E589" s="19" t="str">
        <v>EEE</v>
      </c>
      <c r="F589" s="19" t="str">
        <v>Jun</v>
      </c>
      <c r="G589" s="19" t="str">
        <v>P_6</v>
      </c>
      <c r="H589" s="19">
        <v>54</v>
      </c>
      <c r="J589" s="51" t="str">
        <f ca="1"/>
        <v xml:space="preserve">      _nDir, IF(_byCol, _dirR, _dirC),</v>
      </c>
    </row>
    <row r="590" spans="4:10" x14ac:dyDescent="0.2">
      <c r="D590" s="19" t="str">
        <v>Category.3</v>
      </c>
      <c r="E590" s="19" t="str">
        <v>EEE</v>
      </c>
      <c r="F590" s="19" t="str">
        <v>Jul</v>
      </c>
      <c r="G590" s="19" t="str">
        <v>P_7</v>
      </c>
      <c r="H590" s="19">
        <v>55</v>
      </c>
      <c r="J590" s="51" t="str">
        <f ca="1"/>
        <v xml:space="preserve">      _nArr, IF(_nDir = -1, INDEX(_nCols, SEQUENCE(_rN, 1, _rN, -1), SEQUENCE(1, _cN)), _nCols),</v>
      </c>
    </row>
    <row r="591" spans="4:10" x14ac:dyDescent="0.2">
      <c r="D591" s="19" t="str">
        <v>Category.3</v>
      </c>
      <c r="E591" s="19" t="str">
        <v>EEE</v>
      </c>
      <c r="F591" s="19" t="str">
        <v>Aug</v>
      </c>
      <c r="G591" s="19" t="str">
        <v>P_8</v>
      </c>
      <c r="H591" s="19">
        <v>56</v>
      </c>
      <c r="J591" s="51" t="str">
        <f ca="1"/>
        <v xml:space="preserve">      _nFil, DROP( REDUCE(0, SEQUENCE(_cN), LAMBDA(_arr,_col,</v>
      </c>
    </row>
    <row r="592" spans="4:10" x14ac:dyDescent="0.2">
      <c r="D592" s="19" t="str">
        <v>Category.3</v>
      </c>
      <c r="E592" s="19" t="str">
        <v>EEE</v>
      </c>
      <c r="F592" s="19" t="str">
        <v>Sep</v>
      </c>
      <c r="G592" s="19" t="str">
        <v>P_9</v>
      </c>
      <c r="H592" s="19">
        <v>57</v>
      </c>
      <c r="J592" s="51" t="str">
        <f ca="1"/>
        <v xml:space="preserve">        HSTACK(_arr,</v>
      </c>
    </row>
    <row r="593" spans="4:10" x14ac:dyDescent="0.2">
      <c r="D593" s="19" t="str">
        <v>Category.3</v>
      </c>
      <c r="E593" s="19" t="str">
        <v>EEE</v>
      </c>
      <c r="F593" s="19" t="str">
        <v>Oct</v>
      </c>
      <c r="G593" s="19" t="str">
        <v>P_10</v>
      </c>
      <c r="H593" s="19">
        <v>58</v>
      </c>
      <c r="J593" s="51" t="str">
        <f ca="1"/>
        <v xml:space="preserve">          SCAN("", CHOOSECOLS(_nArr, _col),</v>
      </c>
    </row>
    <row r="594" spans="4:10" x14ac:dyDescent="0.2">
      <c r="D594" s="19" t="str">
        <v>Category.3</v>
      </c>
      <c r="E594" s="19" t="str">
        <v>EEE</v>
      </c>
      <c r="F594" s="19" t="str">
        <v>Nov</v>
      </c>
      <c r="G594" s="19" t="str">
        <v>P_11</v>
      </c>
      <c r="H594" s="19">
        <v>59</v>
      </c>
      <c r="J594" s="51" t="str">
        <f ca="1"/>
        <v xml:space="preserve">            LAMBDA(_acc,_val, IF(ISBLANK(_val), IF(_nDir = 0, _nRep, _acc), _val))</v>
      </c>
    </row>
    <row r="595" spans="4:10" x14ac:dyDescent="0.2">
      <c r="D595" s="19" t="str">
        <v>Category.3</v>
      </c>
      <c r="E595" s="19" t="str">
        <v>EEE</v>
      </c>
      <c r="F595" s="19" t="str">
        <v>Dec</v>
      </c>
      <c r="G595" s="19" t="str">
        <v>P_12</v>
      </c>
      <c r="H595" s="19">
        <v>60</v>
      </c>
      <c r="J595" s="51" t="str">
        <f ca="1"/>
        <v xml:space="preserve">          )</v>
      </c>
    </row>
    <row r="596" spans="4:10" x14ac:dyDescent="0.2">
      <c r="D596" s="19" t="str">
        <v>Category.3</v>
      </c>
      <c r="E596" s="19" t="str">
        <v>FFF</v>
      </c>
      <c r="F596" s="19" t="str">
        <v>Jan</v>
      </c>
      <c r="G596" s="19" t="str">
        <v>P_1</v>
      </c>
      <c r="H596" s="19">
        <v>61</v>
      </c>
      <c r="J596" s="51" t="str">
        <f ca="1"/>
        <v xml:space="preserve">        ))),</v>
      </c>
    </row>
    <row r="597" spans="4:10" x14ac:dyDescent="0.2">
      <c r="D597" s="19" t="str">
        <v>Category.3</v>
      </c>
      <c r="E597" s="19" t="str">
        <v>FFF</v>
      </c>
      <c r="F597" s="19" t="str">
        <v>Feb</v>
      </c>
      <c r="G597" s="19" t="str">
        <v>P_2</v>
      </c>
      <c r="H597" s="19">
        <v>62</v>
      </c>
      <c r="J597" s="51" t="str">
        <f ca="1"/>
        <v xml:space="preserve">      , 1),</v>
      </c>
    </row>
    <row r="598" spans="4:10" x14ac:dyDescent="0.2">
      <c r="D598" s="19" t="str">
        <v>Category.3</v>
      </c>
      <c r="E598" s="19" t="str">
        <v>FFF</v>
      </c>
      <c r="F598" s="19" t="str">
        <v>Mar</v>
      </c>
      <c r="G598" s="19" t="str">
        <v>P_3</v>
      </c>
      <c r="H598" s="19">
        <v>63</v>
      </c>
      <c r="J598" s="51" t="str">
        <f ca="1"/>
        <v xml:space="preserve">      _out, IF(_nDir = -1, INDEX(_nFil, SEQUENCE(_rN, 1, _rN, -1), SEQUENCE(1, _cN)), _nFil),</v>
      </c>
    </row>
    <row r="599" spans="4:10" x14ac:dyDescent="0.2">
      <c r="D599" s="19" t="str">
        <v>Category.3</v>
      </c>
      <c r="E599" s="19" t="str">
        <v>FFF</v>
      </c>
      <c r="F599" s="19" t="str">
        <v>Apr</v>
      </c>
      <c r="G599" s="19" t="str">
        <v>P_4</v>
      </c>
      <c r="H599" s="19">
        <v>64</v>
      </c>
      <c r="J599" s="51" t="str">
        <f ca="1"/>
        <v xml:space="preserve">      MAKEARRAY(_rK * _rN, _cN, LAMBDA(_row,_col, INDEX(_out, MOD(_row - 1, _rN) + 1, _col)))</v>
      </c>
    </row>
    <row r="600" spans="4:10" x14ac:dyDescent="0.2">
      <c r="D600" s="19" t="str">
        <v>Category.3</v>
      </c>
      <c r="E600" s="19" t="str">
        <v>FFF</v>
      </c>
      <c r="F600" s="19" t="str">
        <v>May</v>
      </c>
      <c r="G600" s="19" t="str">
        <v>P_5</v>
      </c>
      <c r="H600" s="19">
        <v>65</v>
      </c>
      <c r="J600" s="51" t="str">
        <f ca="1"/>
        <v xml:space="preserve">    ),</v>
      </c>
    </row>
    <row r="601" spans="4:10" x14ac:dyDescent="0.2">
      <c r="D601" s="19" t="str">
        <v>Category.3</v>
      </c>
      <c r="E601" s="19" t="str">
        <v>FFF</v>
      </c>
      <c r="F601" s="19" t="str">
        <v>Jun</v>
      </c>
      <c r="G601" s="19" t="str">
        <v>P_6</v>
      </c>
      <c r="H601" s="19">
        <v>66</v>
      </c>
      <c r="J601" s="51" t="str">
        <f ca="1"/>
        <v xml:space="preserve">    _values, LET(</v>
      </c>
    </row>
    <row r="602" spans="4:10" x14ac:dyDescent="0.2">
      <c r="D602" s="19" t="str">
        <v>Category.3</v>
      </c>
      <c r="E602" s="19" t="str">
        <v>FFF</v>
      </c>
      <c r="F602" s="19" t="str">
        <v>Jul</v>
      </c>
      <c r="G602" s="19" t="str">
        <v>P_7</v>
      </c>
      <c r="H602" s="19">
        <v>67</v>
      </c>
      <c r="J602" s="51" t="str">
        <f ca="1"/>
        <v xml:space="preserve">      _dp, TOCOL(_dd, , _byCol),</v>
      </c>
    </row>
    <row r="603" spans="4:10" x14ac:dyDescent="0.2">
      <c r="D603" s="19" t="str">
        <v>Category.3</v>
      </c>
      <c r="E603" s="19" t="str">
        <v>FFF</v>
      </c>
      <c r="F603" s="19" t="str">
        <v>Aug</v>
      </c>
      <c r="G603" s="19" t="str">
        <v>P_8</v>
      </c>
      <c r="H603" s="19">
        <v>68</v>
      </c>
      <c r="J603" s="51" t="str">
        <f ca="1"/>
        <v xml:space="preserve">      IF( ISBLANK(_dp), _repD, _dp)</v>
      </c>
    </row>
    <row r="604" spans="4:10" x14ac:dyDescent="0.2">
      <c r="D604" s="19" t="str">
        <v>Category.3</v>
      </c>
      <c r="E604" s="19" t="str">
        <v>FFF</v>
      </c>
      <c r="F604" s="19" t="str">
        <v>Sep</v>
      </c>
      <c r="G604" s="19" t="str">
        <v>P_9</v>
      </c>
      <c r="H604" s="19">
        <v>69</v>
      </c>
      <c r="J604" s="51" t="str">
        <f ca="1"/>
        <v xml:space="preserve">    ),</v>
      </c>
    </row>
    <row r="605" spans="4:10" x14ac:dyDescent="0.2">
      <c r="D605" s="19" t="str">
        <v>Category.3</v>
      </c>
      <c r="E605" s="19" t="str">
        <v>FFF</v>
      </c>
      <c r="F605" s="19" t="str">
        <v>Oct</v>
      </c>
      <c r="G605" s="19" t="str">
        <v>P_10</v>
      </c>
      <c r="H605" s="19">
        <v>70</v>
      </c>
      <c r="J605" s="51" t="str">
        <f ca="1"/>
        <v xml:space="preserve">    _rtn, LET(</v>
      </c>
    </row>
    <row r="606" spans="4:10" x14ac:dyDescent="0.2">
      <c r="D606" s="19" t="str">
        <v>Category.3</v>
      </c>
      <c r="E606" s="19" t="str">
        <v>FFF</v>
      </c>
      <c r="F606" s="19" t="str">
        <v>Nov</v>
      </c>
      <c r="G606" s="19" t="str">
        <v>P_11</v>
      </c>
      <c r="H606" s="19">
        <v>71</v>
      </c>
      <c r="J606" s="51" t="str">
        <f ca="1"/>
        <v xml:space="preserve">      _dt, HSTACK(_keys, _names, _values),</v>
      </c>
    </row>
    <row r="607" spans="4:10" x14ac:dyDescent="0.2">
      <c r="D607" s="19" t="str">
        <v>Category.3</v>
      </c>
      <c r="E607" s="19" t="str">
        <v>FFF</v>
      </c>
      <c r="F607" s="19" t="str">
        <v>Dec</v>
      </c>
      <c r="G607" s="19" t="str">
        <v>P_12</v>
      </c>
      <c r="H607" s="19">
        <v>72</v>
      </c>
      <c r="J607" s="51" t="str">
        <f ca="1"/>
        <v xml:space="preserve">      _vl, CHOOSECOLS(_dt, -1),</v>
      </c>
    </row>
    <row r="608" spans="4:10" x14ac:dyDescent="0.2">
      <c r="D608" s="19" t="str">
        <v>Category.4</v>
      </c>
      <c r="E608" s="19" t="str">
        <v>GGG</v>
      </c>
      <c r="F608" s="19" t="str">
        <v>Jan</v>
      </c>
      <c r="G608" s="19" t="str">
        <v>P_1</v>
      </c>
      <c r="H608" s="19">
        <v>73</v>
      </c>
      <c r="J608" s="51" t="str">
        <f ca="1"/>
        <v xml:space="preserve">      _dfB, IF(_fltrB, FILTER(_dt, IF( ISERROR(_vl), TRUE, IFNA(_vl, "#") &lt;&gt; "")), _dt),</v>
      </c>
    </row>
    <row r="609" spans="4:10" x14ac:dyDescent="0.2">
      <c r="D609" s="19" t="str">
        <v>Category.4</v>
      </c>
      <c r="E609" s="19" t="str">
        <v>GGG</v>
      </c>
      <c r="F609" s="19" t="str">
        <v>Feb</v>
      </c>
      <c r="G609" s="19" t="str">
        <v>P_2</v>
      </c>
      <c r="H609" s="19">
        <v>74</v>
      </c>
      <c r="J609" s="51" t="str">
        <f ca="1"/>
        <v xml:space="preserve">      _dfE, IF(_fltrE, FILTER(_dfB, NOT(ISERROR( CHOOSECOLS(_dfB, -1)))), _dfB),</v>
      </c>
    </row>
    <row r="610" spans="4:10" x14ac:dyDescent="0.2">
      <c r="D610" s="19" t="str">
        <v>Category.4</v>
      </c>
      <c r="E610" s="19" t="str">
        <v>GGG</v>
      </c>
      <c r="F610" s="19" t="str">
        <v>Mar</v>
      </c>
      <c r="G610" s="19" t="str">
        <v>P_3</v>
      </c>
      <c r="H610" s="19">
        <v>75</v>
      </c>
      <c r="J610" s="51" t="str">
        <f ca="1"/>
        <v xml:space="preserve">      IF(NOT(_vrt), TRANSPOSE(_dfE), _dfE)</v>
      </c>
    </row>
    <row r="611" spans="4:10" x14ac:dyDescent="0.2">
      <c r="D611" s="19" t="str">
        <v>Category.4</v>
      </c>
      <c r="E611" s="19" t="str">
        <v>GGG</v>
      </c>
      <c r="F611" s="19" t="str">
        <v>Apr</v>
      </c>
      <c r="G611" s="19" t="str">
        <v>P_4</v>
      </c>
      <c r="H611" s="19">
        <v>76</v>
      </c>
      <c r="J611" s="51" t="str">
        <f ca="1"/>
        <v xml:space="preserve">    ),</v>
      </c>
    </row>
    <row r="612" spans="4:10" x14ac:dyDescent="0.2">
      <c r="D612" s="19" t="str">
        <v>Category.4</v>
      </c>
      <c r="E612" s="19" t="str">
        <v>GGG</v>
      </c>
      <c r="F612" s="19" t="str">
        <v>May</v>
      </c>
      <c r="G612" s="19" t="str">
        <v>P_5</v>
      </c>
      <c r="H612" s="19">
        <v>77</v>
      </c>
      <c r="J612" s="51" t="str">
        <f ca="1"/>
        <v xml:space="preserve">    CHOOSE(_inpChk, _rtn, LAMBDA(0), #VALUE!)</v>
      </c>
    </row>
    <row r="613" spans="4:10" x14ac:dyDescent="0.2">
      <c r="D613" s="19" t="str">
        <v>Category.4</v>
      </c>
      <c r="E613" s="19" t="str">
        <v>GGG</v>
      </c>
      <c r="F613" s="19" t="str">
        <v>Jun</v>
      </c>
      <c r="G613" s="19" t="str">
        <v>P_6</v>
      </c>
      <c r="H613" s="19">
        <v>78</v>
      </c>
      <c r="J613" s="51" t="str">
        <f ca="1"/>
        <v xml:space="preserve">  )</v>
      </c>
    </row>
    <row r="614" spans="4:10" x14ac:dyDescent="0.2">
      <c r="D614" s="19" t="str">
        <v>Category.4</v>
      </c>
      <c r="E614" s="19" t="str">
        <v>GGG</v>
      </c>
      <c r="F614" s="19" t="str">
        <v>Jul</v>
      </c>
      <c r="G614" s="19" t="str">
        <v>P_7</v>
      </c>
      <c r="H614" s="19">
        <v>79</v>
      </c>
      <c r="J614" s="51" t="str">
        <f ca="1"/>
        <v>)($E$12:$P$19, $C$12:$D$19, $E$10:$P$11, D527, D528, D529, D530, D531, D532, D533)</v>
      </c>
    </row>
    <row r="615" spans="4:10" x14ac:dyDescent="0.2">
      <c r="D615" s="19" t="str">
        <v>Category.4</v>
      </c>
      <c r="E615" s="19" t="str">
        <v>GGG</v>
      </c>
      <c r="F615" s="19" t="str">
        <v>Aug</v>
      </c>
      <c r="G615" s="19" t="str">
        <v>P_8</v>
      </c>
      <c r="H615" s="19">
        <v>80</v>
      </c>
    </row>
    <row r="616" spans="4:10" x14ac:dyDescent="0.2">
      <c r="D616" s="19" t="str">
        <v>Category.4</v>
      </c>
      <c r="E616" s="19" t="str">
        <v>GGG</v>
      </c>
      <c r="F616" s="19" t="str">
        <v>Sep</v>
      </c>
      <c r="G616" s="19" t="str">
        <v>P_9</v>
      </c>
      <c r="H616" s="19">
        <v>81</v>
      </c>
    </row>
    <row r="617" spans="4:10" x14ac:dyDescent="0.2">
      <c r="D617" s="19" t="str">
        <v>Category.4</v>
      </c>
      <c r="E617" s="19" t="str">
        <v>GGG</v>
      </c>
      <c r="F617" s="19" t="str">
        <v>Oct</v>
      </c>
      <c r="G617" s="19" t="str">
        <v>P_10</v>
      </c>
      <c r="H617" s="19">
        <v>82</v>
      </c>
    </row>
    <row r="618" spans="4:10" x14ac:dyDescent="0.2">
      <c r="D618" s="19" t="str">
        <v>Category.4</v>
      </c>
      <c r="E618" s="19" t="str">
        <v>GGG</v>
      </c>
      <c r="F618" s="19" t="str">
        <v>Nov</v>
      </c>
      <c r="G618" s="19" t="str">
        <v>P_11</v>
      </c>
      <c r="H618" s="19">
        <v>83</v>
      </c>
    </row>
    <row r="619" spans="4:10" x14ac:dyDescent="0.2">
      <c r="D619" s="19" t="str">
        <v>Category.4</v>
      </c>
      <c r="E619" s="19" t="str">
        <v>GGG</v>
      </c>
      <c r="F619" s="19" t="str">
        <v>Dec</v>
      </c>
      <c r="G619" s="19" t="str">
        <v>P_12</v>
      </c>
      <c r="H619" s="19">
        <v>84</v>
      </c>
    </row>
    <row r="620" spans="4:10" x14ac:dyDescent="0.2">
      <c r="D620" s="19" t="str">
        <v>Category.4</v>
      </c>
      <c r="E620" s="19" t="str">
        <v>HHH</v>
      </c>
      <c r="F620" s="19" t="str">
        <v>Jan</v>
      </c>
      <c r="G620" s="19" t="str">
        <v>P_1</v>
      </c>
      <c r="H620" s="19">
        <v>85</v>
      </c>
    </row>
    <row r="621" spans="4:10" x14ac:dyDescent="0.2">
      <c r="D621" s="19" t="str">
        <v>Category.4</v>
      </c>
      <c r="E621" s="19" t="str">
        <v>HHH</v>
      </c>
      <c r="F621" s="19" t="str">
        <v>Feb</v>
      </c>
      <c r="G621" s="19" t="str">
        <v>P_2</v>
      </c>
      <c r="H621" s="19">
        <v>86</v>
      </c>
    </row>
    <row r="622" spans="4:10" x14ac:dyDescent="0.2">
      <c r="D622" s="19" t="str">
        <v>Category.4</v>
      </c>
      <c r="E622" s="19" t="str">
        <v>HHH</v>
      </c>
      <c r="F622" s="19" t="str">
        <v>Mar</v>
      </c>
      <c r="G622" s="19" t="str">
        <v>P_3</v>
      </c>
      <c r="H622" s="19">
        <v>87</v>
      </c>
    </row>
    <row r="623" spans="4:10" x14ac:dyDescent="0.2">
      <c r="D623" s="19" t="str">
        <v>Category.4</v>
      </c>
      <c r="E623" s="19" t="str">
        <v>HHH</v>
      </c>
      <c r="F623" s="19" t="str">
        <v>Apr</v>
      </c>
      <c r="G623" s="19" t="str">
        <v>P_4</v>
      </c>
      <c r="H623" s="19">
        <v>88</v>
      </c>
    </row>
    <row r="624" spans="4:10" x14ac:dyDescent="0.2">
      <c r="D624" s="19" t="str">
        <v>Category.4</v>
      </c>
      <c r="E624" s="19" t="str">
        <v>HHH</v>
      </c>
      <c r="F624" s="19" t="str">
        <v>May</v>
      </c>
      <c r="G624" s="19" t="str">
        <v>P_5</v>
      </c>
      <c r="H624" s="19">
        <v>89</v>
      </c>
    </row>
    <row r="625" spans="2:21" x14ac:dyDescent="0.2">
      <c r="D625" s="19" t="str">
        <v>Category.4</v>
      </c>
      <c r="E625" s="19" t="str">
        <v>HHH</v>
      </c>
      <c r="F625" s="19" t="str">
        <v>Jun</v>
      </c>
      <c r="G625" s="19" t="str">
        <v>P_6</v>
      </c>
      <c r="H625" s="19">
        <v>90</v>
      </c>
    </row>
    <row r="626" spans="2:21" x14ac:dyDescent="0.2">
      <c r="D626" s="19" t="str">
        <v>Category.4</v>
      </c>
      <c r="E626" s="19" t="str">
        <v>HHH</v>
      </c>
      <c r="F626" s="19" t="str">
        <v>Jul</v>
      </c>
      <c r="G626" s="19" t="str">
        <v>P_7</v>
      </c>
      <c r="H626" s="19">
        <v>91</v>
      </c>
    </row>
    <row r="627" spans="2:21" x14ac:dyDescent="0.2">
      <c r="D627" s="19" t="str">
        <v>Category.4</v>
      </c>
      <c r="E627" s="19" t="str">
        <v>HHH</v>
      </c>
      <c r="F627" s="19" t="str">
        <v>Aug</v>
      </c>
      <c r="G627" s="19" t="str">
        <v>P_8</v>
      </c>
      <c r="H627" s="19">
        <v>92</v>
      </c>
    </row>
    <row r="628" spans="2:21" x14ac:dyDescent="0.2">
      <c r="D628" s="19" t="str">
        <v>Category.4</v>
      </c>
      <c r="E628" s="19" t="str">
        <v>HHH</v>
      </c>
      <c r="F628" s="19" t="str">
        <v>Sep</v>
      </c>
      <c r="G628" s="19" t="str">
        <v>P_9</v>
      </c>
      <c r="H628" s="19">
        <v>93</v>
      </c>
    </row>
    <row r="629" spans="2:21" x14ac:dyDescent="0.2">
      <c r="D629" s="19" t="str">
        <v>Category.4</v>
      </c>
      <c r="E629" s="19" t="str">
        <v>HHH</v>
      </c>
      <c r="F629" s="19" t="str">
        <v>Oct</v>
      </c>
      <c r="G629" s="19" t="str">
        <v>P_10</v>
      </c>
      <c r="H629" s="19">
        <v>94</v>
      </c>
    </row>
    <row r="630" spans="2:21" x14ac:dyDescent="0.2">
      <c r="D630" s="19" t="str">
        <v>Category.4</v>
      </c>
      <c r="E630" s="19" t="str">
        <v>HHH</v>
      </c>
      <c r="F630" s="19" t="str">
        <v>Nov</v>
      </c>
      <c r="G630" s="19" t="str">
        <v>P_11</v>
      </c>
      <c r="H630" s="19">
        <v>95</v>
      </c>
    </row>
    <row r="631" spans="2:21" x14ac:dyDescent="0.2">
      <c r="D631" s="19" t="str">
        <v>Category.4</v>
      </c>
      <c r="E631" s="19" t="str">
        <v>HHH</v>
      </c>
      <c r="F631" s="19" t="str">
        <v>Dec</v>
      </c>
      <c r="G631" s="19" t="str">
        <v>P_12</v>
      </c>
      <c r="H631" s="19">
        <v>96</v>
      </c>
    </row>
    <row r="634" spans="2:21" s="7" customFormat="1" ht="16.5" thickBot="1" x14ac:dyDescent="0.3">
      <c r="B634" s="8">
        <f xml:space="preserve"> MAX(B$1:B633) + 1</f>
        <v>4</v>
      </c>
      <c r="C634" s="7" t="s">
        <v>6</v>
      </c>
    </row>
    <row r="636" spans="2:21" x14ac:dyDescent="0.2">
      <c r="B636" s="27" t="s">
        <v>71</v>
      </c>
      <c r="C636" s="26"/>
      <c r="D636" s="26"/>
      <c r="E636" s="26"/>
      <c r="F636" s="26"/>
      <c r="G636" s="26"/>
      <c r="H636" s="26"/>
      <c r="I636" s="26"/>
      <c r="J636" s="26"/>
      <c r="K636" s="26"/>
      <c r="L636" s="26"/>
      <c r="M636" s="26"/>
      <c r="N636" s="26"/>
      <c r="O636" s="26"/>
      <c r="P636" s="26"/>
      <c r="Q636" s="26"/>
      <c r="R636" s="26"/>
      <c r="S636" s="26"/>
      <c r="T636" s="26"/>
      <c r="U636" s="26"/>
    </row>
    <row r="638" spans="2:21" x14ac:dyDescent="0.2">
      <c r="B638" s="12" t="s">
        <v>72</v>
      </c>
    </row>
    <row r="639" spans="2:21" x14ac:dyDescent="0.2">
      <c r="C639" t="s">
        <v>160</v>
      </c>
    </row>
    <row r="640" spans="2:21" x14ac:dyDescent="0.2">
      <c r="C640" t="s">
        <v>161</v>
      </c>
    </row>
    <row r="641" spans="2:9" x14ac:dyDescent="0.2">
      <c r="C641" t="s">
        <v>162</v>
      </c>
    </row>
    <row r="642" spans="2:9" x14ac:dyDescent="0.2">
      <c r="C642" t="s">
        <v>163</v>
      </c>
    </row>
    <row r="644" spans="2:9" x14ac:dyDescent="0.2">
      <c r="B644" s="12" t="s">
        <v>73</v>
      </c>
    </row>
    <row r="645" spans="2:9" x14ac:dyDescent="0.2">
      <c r="C645" s="28" t="s">
        <v>122</v>
      </c>
      <c r="F645" s="61" t="s">
        <v>258</v>
      </c>
      <c r="G645" t="s">
        <v>257</v>
      </c>
    </row>
    <row r="646" spans="2:9" x14ac:dyDescent="0.2">
      <c r="C646" s="28" t="s">
        <v>120</v>
      </c>
      <c r="F646" s="61" t="s">
        <v>258</v>
      </c>
      <c r="G646" t="s">
        <v>259</v>
      </c>
    </row>
    <row r="647" spans="2:9" x14ac:dyDescent="0.2">
      <c r="C647" s="28"/>
      <c r="G647" t="s">
        <v>137</v>
      </c>
    </row>
    <row r="648" spans="2:9" x14ac:dyDescent="0.2">
      <c r="C648" s="28" t="s">
        <v>121</v>
      </c>
      <c r="F648" s="61" t="s">
        <v>258</v>
      </c>
      <c r="G648" t="s">
        <v>260</v>
      </c>
    </row>
    <row r="649" spans="2:9" x14ac:dyDescent="0.2">
      <c r="C649" s="28"/>
      <c r="G649" t="s">
        <v>138</v>
      </c>
    </row>
    <row r="650" spans="2:9" x14ac:dyDescent="0.2">
      <c r="C650" s="28" t="s">
        <v>116</v>
      </c>
      <c r="F650" s="62" t="s">
        <v>261</v>
      </c>
      <c r="G650" t="s">
        <v>262</v>
      </c>
    </row>
    <row r="651" spans="2:9" x14ac:dyDescent="0.2">
      <c r="C651" s="28"/>
      <c r="H651" s="41" t="s">
        <v>156</v>
      </c>
      <c r="I651" t="s">
        <v>155</v>
      </c>
    </row>
    <row r="652" spans="2:9" x14ac:dyDescent="0.2">
      <c r="C652" s="28"/>
      <c r="H652" s="41" t="s">
        <v>157</v>
      </c>
      <c r="I652" t="s">
        <v>164</v>
      </c>
    </row>
    <row r="653" spans="2:9" x14ac:dyDescent="0.2">
      <c r="C653" s="28"/>
      <c r="G653" t="s">
        <v>154</v>
      </c>
    </row>
    <row r="654" spans="2:9" x14ac:dyDescent="0.2">
      <c r="C654" s="60" t="s">
        <v>256</v>
      </c>
      <c r="F654" s="62" t="s">
        <v>261</v>
      </c>
      <c r="G654" t="s">
        <v>263</v>
      </c>
    </row>
    <row r="655" spans="2:9" x14ac:dyDescent="0.2">
      <c r="C655" s="28"/>
      <c r="G655" t="s">
        <v>147</v>
      </c>
    </row>
    <row r="656" spans="2:9" x14ac:dyDescent="0.2">
      <c r="C656" s="28"/>
      <c r="G656" t="s">
        <v>148</v>
      </c>
    </row>
    <row r="657" spans="3:9" x14ac:dyDescent="0.2">
      <c r="C657" s="28"/>
      <c r="H657" s="40" t="b">
        <v>1</v>
      </c>
      <c r="I657" s="29" t="s">
        <v>152</v>
      </c>
    </row>
    <row r="658" spans="3:9" x14ac:dyDescent="0.2">
      <c r="C658" s="28"/>
      <c r="H658" s="40" t="b">
        <v>0</v>
      </c>
      <c r="I658" s="29" t="s">
        <v>149</v>
      </c>
    </row>
    <row r="659" spans="3:9" x14ac:dyDescent="0.2">
      <c r="C659" s="28"/>
      <c r="G659" t="s">
        <v>153</v>
      </c>
      <c r="I659" s="29"/>
    </row>
    <row r="660" spans="3:9" x14ac:dyDescent="0.2">
      <c r="C660" s="28" t="s">
        <v>117</v>
      </c>
      <c r="F660" s="62" t="s">
        <v>261</v>
      </c>
      <c r="G660" t="s">
        <v>264</v>
      </c>
    </row>
    <row r="661" spans="3:9" x14ac:dyDescent="0.2">
      <c r="C661" s="28"/>
      <c r="G661" s="39" t="s">
        <v>139</v>
      </c>
    </row>
    <row r="662" spans="3:9" x14ac:dyDescent="0.2">
      <c r="C662" s="28"/>
      <c r="G662" t="s">
        <v>144</v>
      </c>
    </row>
    <row r="663" spans="3:9" x14ac:dyDescent="0.2">
      <c r="C663" s="28"/>
      <c r="G663" t="s">
        <v>145</v>
      </c>
    </row>
    <row r="664" spans="3:9" x14ac:dyDescent="0.2">
      <c r="C664" s="28"/>
      <c r="G664" t="s">
        <v>146</v>
      </c>
    </row>
    <row r="665" spans="3:9" x14ac:dyDescent="0.2">
      <c r="C665" s="65" t="s">
        <v>118</v>
      </c>
      <c r="F665" s="62" t="s">
        <v>261</v>
      </c>
      <c r="G665" t="s">
        <v>265</v>
      </c>
    </row>
    <row r="666" spans="3:9" x14ac:dyDescent="0.2">
      <c r="C666" s="28"/>
      <c r="G666" s="39" t="s">
        <v>140</v>
      </c>
    </row>
    <row r="667" spans="3:9" x14ac:dyDescent="0.2">
      <c r="C667" s="28"/>
      <c r="G667" t="s">
        <v>145</v>
      </c>
    </row>
    <row r="668" spans="3:9" x14ac:dyDescent="0.2">
      <c r="C668" s="28"/>
      <c r="G668" t="s">
        <v>146</v>
      </c>
    </row>
    <row r="669" spans="3:9" x14ac:dyDescent="0.2">
      <c r="C669" s="28" t="s">
        <v>267</v>
      </c>
      <c r="F669" t="s">
        <v>141</v>
      </c>
      <c r="G669" t="s">
        <v>325</v>
      </c>
    </row>
    <row r="670" spans="3:9" x14ac:dyDescent="0.2">
      <c r="G670" t="s">
        <v>302</v>
      </c>
    </row>
    <row r="671" spans="3:9" x14ac:dyDescent="0.2">
      <c r="H671" s="56" t="s">
        <v>215</v>
      </c>
      <c r="I671" s="29" t="s">
        <v>304</v>
      </c>
    </row>
    <row r="672" spans="3:9" x14ac:dyDescent="0.2">
      <c r="H672" s="56" t="s">
        <v>216</v>
      </c>
      <c r="I672" s="29" t="s">
        <v>305</v>
      </c>
    </row>
    <row r="673" spans="3:9" x14ac:dyDescent="0.2">
      <c r="H673" s="57">
        <v>0</v>
      </c>
      <c r="I673" s="29" t="s">
        <v>307</v>
      </c>
    </row>
    <row r="674" spans="3:9" x14ac:dyDescent="0.2">
      <c r="H674" s="57" t="b">
        <v>1</v>
      </c>
      <c r="I674" s="29" t="s">
        <v>308</v>
      </c>
    </row>
    <row r="675" spans="3:9" x14ac:dyDescent="0.2">
      <c r="H675" s="57" t="b">
        <v>0</v>
      </c>
      <c r="I675" s="29" t="s">
        <v>307</v>
      </c>
    </row>
    <row r="676" spans="3:9" x14ac:dyDescent="0.2">
      <c r="H676" s="57" t="s">
        <v>219</v>
      </c>
      <c r="I676" s="29" t="s">
        <v>309</v>
      </c>
    </row>
    <row r="677" spans="3:9" x14ac:dyDescent="0.2">
      <c r="G677" t="s">
        <v>306</v>
      </c>
    </row>
    <row r="678" spans="3:9" x14ac:dyDescent="0.2">
      <c r="C678" s="28" t="s">
        <v>268</v>
      </c>
      <c r="F678" t="s">
        <v>141</v>
      </c>
      <c r="G678" t="s">
        <v>326</v>
      </c>
    </row>
    <row r="679" spans="3:9" x14ac:dyDescent="0.2">
      <c r="C679" s="28"/>
      <c r="G679" t="s">
        <v>303</v>
      </c>
    </row>
    <row r="680" spans="3:9" x14ac:dyDescent="0.2">
      <c r="C680" s="28"/>
      <c r="H680" s="56" t="s">
        <v>215</v>
      </c>
      <c r="I680" s="29" t="s">
        <v>310</v>
      </c>
    </row>
    <row r="681" spans="3:9" x14ac:dyDescent="0.2">
      <c r="C681" s="28"/>
      <c r="H681" s="56" t="s">
        <v>216</v>
      </c>
      <c r="I681" s="29" t="s">
        <v>311</v>
      </c>
    </row>
    <row r="682" spans="3:9" x14ac:dyDescent="0.2">
      <c r="C682" s="28"/>
      <c r="H682" s="57">
        <v>0</v>
      </c>
      <c r="I682" s="29" t="s">
        <v>307</v>
      </c>
    </row>
    <row r="683" spans="3:9" x14ac:dyDescent="0.2">
      <c r="C683" s="28"/>
      <c r="H683" s="57" t="b">
        <v>1</v>
      </c>
      <c r="I683" s="29" t="s">
        <v>310</v>
      </c>
    </row>
    <row r="684" spans="3:9" x14ac:dyDescent="0.2">
      <c r="C684" s="28"/>
      <c r="H684" s="57" t="b">
        <v>0</v>
      </c>
      <c r="I684" s="29" t="s">
        <v>307</v>
      </c>
    </row>
    <row r="685" spans="3:9" x14ac:dyDescent="0.2">
      <c r="C685" s="28"/>
      <c r="H685" s="57" t="s">
        <v>219</v>
      </c>
      <c r="I685" s="29" t="s">
        <v>309</v>
      </c>
    </row>
    <row r="686" spans="3:9" x14ac:dyDescent="0.2">
      <c r="C686" s="28"/>
      <c r="G686" t="s">
        <v>306</v>
      </c>
    </row>
    <row r="687" spans="3:9" x14ac:dyDescent="0.2">
      <c r="C687" s="28" t="s">
        <v>119</v>
      </c>
      <c r="F687" s="62" t="s">
        <v>261</v>
      </c>
      <c r="G687" t="s">
        <v>266</v>
      </c>
    </row>
    <row r="688" spans="3:9" x14ac:dyDescent="0.2">
      <c r="C688" s="28"/>
      <c r="H688" s="40" t="s">
        <v>150</v>
      </c>
      <c r="I688" s="29" t="s">
        <v>142</v>
      </c>
    </row>
    <row r="689" spans="2:9" x14ac:dyDescent="0.2">
      <c r="C689" s="28"/>
      <c r="H689" s="40" t="s">
        <v>151</v>
      </c>
      <c r="I689" s="29" t="s">
        <v>143</v>
      </c>
    </row>
    <row r="690" spans="2:9" x14ac:dyDescent="0.2">
      <c r="G690" t="s">
        <v>145</v>
      </c>
    </row>
    <row r="691" spans="2:9" x14ac:dyDescent="0.2">
      <c r="G691" t="s">
        <v>146</v>
      </c>
    </row>
    <row r="693" spans="2:9" x14ac:dyDescent="0.2">
      <c r="B693" s="12" t="s">
        <v>74</v>
      </c>
    </row>
    <row r="694" spans="2:9" x14ac:dyDescent="0.2">
      <c r="C694" s="37" t="e">
        <v>#VALUE!</v>
      </c>
      <c r="D694" s="37"/>
      <c r="E694" t="s">
        <v>136</v>
      </c>
    </row>
    <row r="695" spans="2:9" x14ac:dyDescent="0.2">
      <c r="C695" s="37" t="e" vm="1">
        <v>#VALUE!</v>
      </c>
      <c r="D695" s="37"/>
      <c r="E695" t="s">
        <v>123</v>
      </c>
    </row>
    <row r="696" spans="2:9" x14ac:dyDescent="0.2">
      <c r="F696" t="s">
        <v>124</v>
      </c>
    </row>
    <row r="697" spans="2:9" x14ac:dyDescent="0.2">
      <c r="F697" s="38" t="s">
        <v>125</v>
      </c>
    </row>
    <row r="699" spans="2:9" x14ac:dyDescent="0.2">
      <c r="B699" s="12" t="s">
        <v>75</v>
      </c>
    </row>
    <row r="700" spans="2:9" x14ac:dyDescent="0.2">
      <c r="C700" s="33" t="s">
        <v>107</v>
      </c>
      <c r="F700" s="29"/>
    </row>
    <row r="701" spans="2:9" x14ac:dyDescent="0.2">
      <c r="C701" s="34" t="s">
        <v>126</v>
      </c>
      <c r="F701" s="29"/>
    </row>
    <row r="702" spans="2:9" x14ac:dyDescent="0.2">
      <c r="C702" s="30" t="s">
        <v>110</v>
      </c>
      <c r="F702" s="29"/>
    </row>
    <row r="703" spans="2:9" x14ac:dyDescent="0.2">
      <c r="C703" s="30" t="s">
        <v>108</v>
      </c>
      <c r="F703" s="29"/>
    </row>
    <row r="704" spans="2:9" x14ac:dyDescent="0.2">
      <c r="C704" s="30" t="s">
        <v>109</v>
      </c>
      <c r="F704" s="29"/>
    </row>
    <row r="705" spans="3:6" x14ac:dyDescent="0.2">
      <c r="C705" s="30" t="s">
        <v>111</v>
      </c>
      <c r="F705" s="29"/>
    </row>
    <row r="706" spans="3:6" x14ac:dyDescent="0.2">
      <c r="C706" s="30" t="s">
        <v>271</v>
      </c>
      <c r="F706" s="29"/>
    </row>
    <row r="707" spans="3:6" x14ac:dyDescent="0.2">
      <c r="C707" s="30" t="s">
        <v>112</v>
      </c>
      <c r="F707" s="29"/>
    </row>
    <row r="708" spans="3:6" x14ac:dyDescent="0.2">
      <c r="C708" s="30" t="s">
        <v>113</v>
      </c>
      <c r="F708" s="29"/>
    </row>
    <row r="709" spans="3:6" x14ac:dyDescent="0.2">
      <c r="C709" s="30" t="s">
        <v>270</v>
      </c>
      <c r="F709" s="29"/>
    </row>
    <row r="710" spans="3:6" x14ac:dyDescent="0.2">
      <c r="C710" s="30" t="s">
        <v>269</v>
      </c>
      <c r="F710" s="29"/>
    </row>
    <row r="711" spans="3:6" x14ac:dyDescent="0.2">
      <c r="C711" s="30" t="s">
        <v>114</v>
      </c>
      <c r="F711" s="29"/>
    </row>
    <row r="712" spans="3:6" x14ac:dyDescent="0.2">
      <c r="C712" s="34" t="s">
        <v>127</v>
      </c>
      <c r="F712" s="29"/>
    </row>
    <row r="713" spans="3:6" x14ac:dyDescent="0.2">
      <c r="C713" s="30" t="s">
        <v>80</v>
      </c>
    </row>
    <row r="714" spans="3:6" x14ac:dyDescent="0.2">
      <c r="C714" s="31" t="s">
        <v>83</v>
      </c>
    </row>
    <row r="715" spans="3:6" x14ac:dyDescent="0.2">
      <c r="C715" s="31" t="s">
        <v>81</v>
      </c>
    </row>
    <row r="716" spans="3:6" x14ac:dyDescent="0.2">
      <c r="C716" s="31" t="s">
        <v>82</v>
      </c>
    </row>
    <row r="717" spans="3:6" x14ac:dyDescent="0.2">
      <c r="C717" s="35" t="s">
        <v>128</v>
      </c>
    </row>
    <row r="718" spans="3:6" x14ac:dyDescent="0.2">
      <c r="C718" s="31" t="s">
        <v>89</v>
      </c>
    </row>
    <row r="719" spans="3:6" x14ac:dyDescent="0.2">
      <c r="C719" s="31" t="s">
        <v>272</v>
      </c>
    </row>
    <row r="720" spans="3:6" x14ac:dyDescent="0.2">
      <c r="C720" s="32" t="s">
        <v>273</v>
      </c>
    </row>
    <row r="721" spans="3:3" x14ac:dyDescent="0.2">
      <c r="C721" s="42" t="s">
        <v>274</v>
      </c>
    </row>
    <row r="722" spans="3:3" x14ac:dyDescent="0.2">
      <c r="C722" s="42" t="s">
        <v>275</v>
      </c>
    </row>
    <row r="723" spans="3:3" x14ac:dyDescent="0.2">
      <c r="C723" s="31" t="s">
        <v>88</v>
      </c>
    </row>
    <row r="724" spans="3:3" x14ac:dyDescent="0.2">
      <c r="C724" s="31" t="s">
        <v>90</v>
      </c>
    </row>
    <row r="725" spans="3:3" x14ac:dyDescent="0.2">
      <c r="C725" s="31" t="s">
        <v>91</v>
      </c>
    </row>
    <row r="726" spans="3:3" x14ac:dyDescent="0.2">
      <c r="C726" s="31" t="s">
        <v>276</v>
      </c>
    </row>
    <row r="727" spans="3:3" x14ac:dyDescent="0.2">
      <c r="C727" s="31" t="s">
        <v>277</v>
      </c>
    </row>
    <row r="728" spans="3:3" x14ac:dyDescent="0.2">
      <c r="C728" s="31" t="s">
        <v>92</v>
      </c>
    </row>
    <row r="729" spans="3:3" x14ac:dyDescent="0.2">
      <c r="C729" s="35" t="s">
        <v>322</v>
      </c>
    </row>
    <row r="730" spans="3:3" x14ac:dyDescent="0.2">
      <c r="C730" s="35" t="s">
        <v>323</v>
      </c>
    </row>
    <row r="731" spans="3:3" x14ac:dyDescent="0.2">
      <c r="C731" s="31" t="s">
        <v>278</v>
      </c>
    </row>
    <row r="732" spans="3:3" x14ac:dyDescent="0.2">
      <c r="C732" s="31" t="s">
        <v>279</v>
      </c>
    </row>
    <row r="733" spans="3:3" x14ac:dyDescent="0.2">
      <c r="C733" s="31" t="s">
        <v>280</v>
      </c>
    </row>
    <row r="734" spans="3:3" x14ac:dyDescent="0.2">
      <c r="C734" s="31" t="s">
        <v>281</v>
      </c>
    </row>
    <row r="735" spans="3:3" x14ac:dyDescent="0.2">
      <c r="C735" s="35" t="s">
        <v>129</v>
      </c>
    </row>
    <row r="736" spans="3:3" x14ac:dyDescent="0.2">
      <c r="C736" s="31" t="s">
        <v>84</v>
      </c>
    </row>
    <row r="737" spans="3:3" x14ac:dyDescent="0.2">
      <c r="C737" s="32" t="s">
        <v>85</v>
      </c>
    </row>
    <row r="738" spans="3:3" x14ac:dyDescent="0.2">
      <c r="C738" s="32" t="s">
        <v>86</v>
      </c>
    </row>
    <row r="739" spans="3:3" x14ac:dyDescent="0.2">
      <c r="C739" s="32" t="s">
        <v>87</v>
      </c>
    </row>
    <row r="740" spans="3:3" x14ac:dyDescent="0.2">
      <c r="C740" s="31" t="s">
        <v>88</v>
      </c>
    </row>
    <row r="741" spans="3:3" x14ac:dyDescent="0.2">
      <c r="C741" s="35" t="s">
        <v>133</v>
      </c>
    </row>
    <row r="742" spans="3:3" x14ac:dyDescent="0.2">
      <c r="C742" s="35" t="s">
        <v>134</v>
      </c>
    </row>
    <row r="743" spans="3:3" x14ac:dyDescent="0.2">
      <c r="C743" s="35" t="s">
        <v>135</v>
      </c>
    </row>
    <row r="744" spans="3:3" x14ac:dyDescent="0.2">
      <c r="C744" s="31" t="s">
        <v>93</v>
      </c>
    </row>
    <row r="745" spans="3:3" x14ac:dyDescent="0.2">
      <c r="C745" s="31" t="s">
        <v>94</v>
      </c>
    </row>
    <row r="746" spans="3:3" x14ac:dyDescent="0.2">
      <c r="C746" s="31" t="s">
        <v>95</v>
      </c>
    </row>
    <row r="747" spans="3:3" x14ac:dyDescent="0.2">
      <c r="C747" s="31" t="s">
        <v>96</v>
      </c>
    </row>
    <row r="748" spans="3:3" x14ac:dyDescent="0.2">
      <c r="C748" s="31" t="s">
        <v>97</v>
      </c>
    </row>
    <row r="749" spans="3:3" x14ac:dyDescent="0.2">
      <c r="C749" s="31" t="s">
        <v>98</v>
      </c>
    </row>
    <row r="750" spans="3:3" x14ac:dyDescent="0.2">
      <c r="C750" s="35" t="s">
        <v>312</v>
      </c>
    </row>
    <row r="751" spans="3:3" x14ac:dyDescent="0.2">
      <c r="C751" s="35" t="s">
        <v>317</v>
      </c>
    </row>
    <row r="752" spans="3:3" x14ac:dyDescent="0.2">
      <c r="C752" s="35" t="s">
        <v>319</v>
      </c>
    </row>
    <row r="753" spans="3:3" x14ac:dyDescent="0.2">
      <c r="C753" s="35" t="s">
        <v>320</v>
      </c>
    </row>
    <row r="754" spans="3:3" x14ac:dyDescent="0.2">
      <c r="C754" s="35" t="s">
        <v>318</v>
      </c>
    </row>
    <row r="755" spans="3:3" x14ac:dyDescent="0.2">
      <c r="C755" s="35" t="s">
        <v>321</v>
      </c>
    </row>
    <row r="756" spans="3:3" x14ac:dyDescent="0.2">
      <c r="C756" s="31" t="s">
        <v>158</v>
      </c>
    </row>
    <row r="757" spans="3:3" x14ac:dyDescent="0.2">
      <c r="C757" s="32" t="s">
        <v>282</v>
      </c>
    </row>
    <row r="758" spans="3:3" x14ac:dyDescent="0.2">
      <c r="C758" s="32" t="s">
        <v>283</v>
      </c>
    </row>
    <row r="759" spans="3:3" x14ac:dyDescent="0.2">
      <c r="C759" s="32" t="s">
        <v>284</v>
      </c>
    </row>
    <row r="760" spans="3:3" x14ac:dyDescent="0.2">
      <c r="C760" s="32" t="s">
        <v>285</v>
      </c>
    </row>
    <row r="761" spans="3:3" x14ac:dyDescent="0.2">
      <c r="C761" s="42" t="s">
        <v>286</v>
      </c>
    </row>
    <row r="762" spans="3:3" x14ac:dyDescent="0.2">
      <c r="C762" s="63" t="s">
        <v>287</v>
      </c>
    </row>
    <row r="763" spans="3:3" x14ac:dyDescent="0.2">
      <c r="C763" s="64" t="s">
        <v>288</v>
      </c>
    </row>
    <row r="764" spans="3:3" x14ac:dyDescent="0.2">
      <c r="C764" s="63" t="s">
        <v>106</v>
      </c>
    </row>
    <row r="765" spans="3:3" x14ac:dyDescent="0.2">
      <c r="C765" s="42" t="s">
        <v>289</v>
      </c>
    </row>
    <row r="766" spans="3:3" x14ac:dyDescent="0.2">
      <c r="C766" s="32" t="s">
        <v>290</v>
      </c>
    </row>
    <row r="767" spans="3:3" x14ac:dyDescent="0.2">
      <c r="C767" s="32" t="s">
        <v>291</v>
      </c>
    </row>
    <row r="768" spans="3:3" x14ac:dyDescent="0.2">
      <c r="C768" s="32" t="s">
        <v>292</v>
      </c>
    </row>
    <row r="769" spans="3:3" x14ac:dyDescent="0.2">
      <c r="C769" s="31" t="s">
        <v>88</v>
      </c>
    </row>
    <row r="770" spans="3:3" x14ac:dyDescent="0.2">
      <c r="C770" s="31" t="s">
        <v>159</v>
      </c>
    </row>
    <row r="771" spans="3:3" x14ac:dyDescent="0.2">
      <c r="C771" s="32" t="s">
        <v>293</v>
      </c>
    </row>
    <row r="772" spans="3:3" x14ac:dyDescent="0.2">
      <c r="C772" s="32" t="s">
        <v>294</v>
      </c>
    </row>
    <row r="773" spans="3:3" x14ac:dyDescent="0.2">
      <c r="C773" s="32" t="s">
        <v>295</v>
      </c>
    </row>
    <row r="774" spans="3:3" x14ac:dyDescent="0.2">
      <c r="C774" s="32" t="s">
        <v>296</v>
      </c>
    </row>
    <row r="775" spans="3:3" x14ac:dyDescent="0.2">
      <c r="C775" s="42" t="s">
        <v>286</v>
      </c>
    </row>
    <row r="776" spans="3:3" x14ac:dyDescent="0.2">
      <c r="C776" s="63" t="s">
        <v>297</v>
      </c>
    </row>
    <row r="777" spans="3:3" x14ac:dyDescent="0.2">
      <c r="C777" s="64" t="s">
        <v>298</v>
      </c>
    </row>
    <row r="778" spans="3:3" x14ac:dyDescent="0.2">
      <c r="C778" s="63" t="s">
        <v>106</v>
      </c>
    </row>
    <row r="779" spans="3:3" x14ac:dyDescent="0.2">
      <c r="C779" s="42" t="s">
        <v>289</v>
      </c>
    </row>
    <row r="780" spans="3:3" x14ac:dyDescent="0.2">
      <c r="C780" s="32" t="s">
        <v>290</v>
      </c>
    </row>
    <row r="781" spans="3:3" x14ac:dyDescent="0.2">
      <c r="C781" s="32" t="s">
        <v>299</v>
      </c>
    </row>
    <row r="782" spans="3:3" x14ac:dyDescent="0.2">
      <c r="C782" s="32" t="s">
        <v>300</v>
      </c>
    </row>
    <row r="783" spans="3:3" x14ac:dyDescent="0.2">
      <c r="C783" s="31" t="s">
        <v>88</v>
      </c>
    </row>
    <row r="784" spans="3:3" x14ac:dyDescent="0.2">
      <c r="C784" s="35" t="s">
        <v>313</v>
      </c>
    </row>
    <row r="785" spans="3:3" x14ac:dyDescent="0.2">
      <c r="C785" s="31" t="s">
        <v>99</v>
      </c>
    </row>
    <row r="786" spans="3:3" x14ac:dyDescent="0.2">
      <c r="C786" s="32" t="s">
        <v>100</v>
      </c>
    </row>
    <row r="787" spans="3:3" x14ac:dyDescent="0.2">
      <c r="C787" s="32" t="s">
        <v>301</v>
      </c>
    </row>
    <row r="788" spans="3:3" x14ac:dyDescent="0.2">
      <c r="C788" s="31" t="s">
        <v>88</v>
      </c>
    </row>
    <row r="789" spans="3:3" x14ac:dyDescent="0.2">
      <c r="C789" s="35" t="s">
        <v>130</v>
      </c>
    </row>
    <row r="790" spans="3:3" x14ac:dyDescent="0.2">
      <c r="C790" s="31" t="s">
        <v>101</v>
      </c>
    </row>
    <row r="791" spans="3:3" x14ac:dyDescent="0.2">
      <c r="C791" s="32" t="s">
        <v>102</v>
      </c>
    </row>
    <row r="792" spans="3:3" x14ac:dyDescent="0.2">
      <c r="C792" s="32" t="s">
        <v>165</v>
      </c>
    </row>
    <row r="793" spans="3:3" x14ac:dyDescent="0.2">
      <c r="C793" s="36" t="s">
        <v>132</v>
      </c>
    </row>
    <row r="794" spans="3:3" x14ac:dyDescent="0.2">
      <c r="C794" s="36" t="s">
        <v>314</v>
      </c>
    </row>
    <row r="795" spans="3:3" x14ac:dyDescent="0.2">
      <c r="C795" s="36" t="s">
        <v>315</v>
      </c>
    </row>
    <row r="796" spans="3:3" x14ac:dyDescent="0.2">
      <c r="C796" s="32" t="s">
        <v>166</v>
      </c>
    </row>
    <row r="797" spans="3:3" x14ac:dyDescent="0.2">
      <c r="C797" s="32" t="s">
        <v>103</v>
      </c>
    </row>
    <row r="798" spans="3:3" x14ac:dyDescent="0.2">
      <c r="C798" s="36" t="s">
        <v>316</v>
      </c>
    </row>
    <row r="799" spans="3:3" x14ac:dyDescent="0.2">
      <c r="C799" s="32" t="s">
        <v>104</v>
      </c>
    </row>
    <row r="800" spans="3:3" x14ac:dyDescent="0.2">
      <c r="C800" s="31" t="s">
        <v>88</v>
      </c>
    </row>
    <row r="801" spans="2:3" x14ac:dyDescent="0.2">
      <c r="C801" s="35" t="s">
        <v>131</v>
      </c>
    </row>
    <row r="802" spans="2:3" x14ac:dyDescent="0.2">
      <c r="C802" s="31" t="s">
        <v>105</v>
      </c>
    </row>
    <row r="803" spans="2:3" x14ac:dyDescent="0.2">
      <c r="C803" s="30" t="s">
        <v>106</v>
      </c>
    </row>
    <row r="804" spans="2:3" x14ac:dyDescent="0.2">
      <c r="C804" s="28" t="s">
        <v>106</v>
      </c>
    </row>
    <row r="806" spans="2:3" x14ac:dyDescent="0.2">
      <c r="C806" s="12" t="s">
        <v>115</v>
      </c>
    </row>
    <row r="807" spans="2:3" x14ac:dyDescent="0.2">
      <c r="C807" s="33" t="s">
        <v>324</v>
      </c>
    </row>
    <row r="809" spans="2:3" ht="13.5" thickBot="1" x14ac:dyDescent="0.25"/>
    <row r="810" spans="2:3" s="4" customFormat="1" x14ac:dyDescent="0.2">
      <c r="B810" s="4" t="s">
        <v>0</v>
      </c>
    </row>
  </sheetData>
  <dataValidations disablePrompts="1" count="1">
    <dataValidation type="list" allowBlank="1" showInputMessage="1" showErrorMessage="1" sqref="D129:D130 D234:D235 D338 D340:D342 D527 D529:D530 D533" xr:uid="{A328A8BB-5D6B-4D55-A4BD-9B509DF72601}">
      <formula1>_YesNo</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EE3F-2D2A-445C-92E5-4D58027CAF1D}">
  <sheetPr codeName="Sheet2"/>
  <dimension ref="B1:AE579"/>
  <sheetViews>
    <sheetView showGridLines="0" tabSelected="1" workbookViewId="0">
      <pane ySplit="1" topLeftCell="A2" activePane="bottomLeft" state="frozen"/>
      <selection pane="bottomLeft"/>
    </sheetView>
  </sheetViews>
  <sheetFormatPr defaultRowHeight="12.75" x14ac:dyDescent="0.2"/>
  <cols>
    <col min="1" max="3" width="4.28515625" customWidth="1"/>
    <col min="4" max="4" width="9.7109375" customWidth="1"/>
    <col min="5" max="5" width="9.140625" customWidth="1"/>
  </cols>
  <sheetData>
    <row r="1" spans="2:18" s="3" customFormat="1" ht="30" customHeight="1" x14ac:dyDescent="0.2">
      <c r="C1" s="1" t="s">
        <v>680</v>
      </c>
    </row>
    <row r="2" spans="2:18" s="7" customFormat="1" ht="16.5" thickBot="1" x14ac:dyDescent="0.3">
      <c r="B2" s="8">
        <f xml:space="preserve"> MAX(B$1:B1) + 1</f>
        <v>1</v>
      </c>
      <c r="C2" s="7" t="s">
        <v>167</v>
      </c>
    </row>
    <row r="4" spans="2:18" x14ac:dyDescent="0.2">
      <c r="B4" s="27" t="s">
        <v>643</v>
      </c>
      <c r="C4" s="26"/>
      <c r="D4" s="26"/>
      <c r="E4" s="26"/>
      <c r="F4" s="26"/>
      <c r="G4" s="26"/>
      <c r="H4" s="26"/>
      <c r="I4" s="26"/>
      <c r="J4" s="26"/>
      <c r="K4" s="26"/>
      <c r="L4" s="26"/>
      <c r="M4" s="26"/>
      <c r="N4" s="26"/>
      <c r="O4" s="26"/>
      <c r="P4" s="26"/>
      <c r="Q4" s="26"/>
      <c r="R4" s="26"/>
    </row>
    <row r="6" spans="2:18" x14ac:dyDescent="0.2">
      <c r="D6" s="43" t="s">
        <v>168</v>
      </c>
      <c r="E6" t="s">
        <v>644</v>
      </c>
    </row>
    <row r="7" spans="2:18" x14ac:dyDescent="0.2">
      <c r="D7" s="43" t="s">
        <v>169</v>
      </c>
      <c r="E7" t="s">
        <v>645</v>
      </c>
    </row>
    <row r="8" spans="2:18" x14ac:dyDescent="0.2">
      <c r="E8" t="s">
        <v>646</v>
      </c>
    </row>
    <row r="9" spans="2:18" x14ac:dyDescent="0.2">
      <c r="E9" t="s">
        <v>647</v>
      </c>
    </row>
    <row r="10" spans="2:18" x14ac:dyDescent="0.2">
      <c r="D10" s="43" t="s">
        <v>327</v>
      </c>
      <c r="E10" s="102" t="s">
        <v>968</v>
      </c>
    </row>
    <row r="12" spans="2:18" x14ac:dyDescent="0.2">
      <c r="C12" s="13" t="s">
        <v>648</v>
      </c>
    </row>
    <row r="13" spans="2:18" x14ac:dyDescent="0.2">
      <c r="D13" t="s">
        <v>649</v>
      </c>
    </row>
    <row r="14" spans="2:18" x14ac:dyDescent="0.2">
      <c r="D14" s="24" t="s">
        <v>198</v>
      </c>
      <c r="E14" s="24">
        <v>111</v>
      </c>
    </row>
    <row r="15" spans="2:18" x14ac:dyDescent="0.2">
      <c r="D15" s="24" t="s">
        <v>199</v>
      </c>
      <c r="E15" s="24">
        <v>222</v>
      </c>
    </row>
    <row r="16" spans="2:18" x14ac:dyDescent="0.2">
      <c r="D16" s="24" t="s">
        <v>200</v>
      </c>
      <c r="E16" s="24">
        <v>333</v>
      </c>
    </row>
    <row r="17" spans="4:11" x14ac:dyDescent="0.2">
      <c r="D17" s="24" t="s">
        <v>201</v>
      </c>
      <c r="E17" s="24"/>
    </row>
    <row r="18" spans="4:11" x14ac:dyDescent="0.2">
      <c r="D18" s="24" t="e">
        <v>#N/A</v>
      </c>
      <c r="E18" s="66"/>
    </row>
    <row r="20" spans="4:11" x14ac:dyDescent="0.2">
      <c r="D20" t="s">
        <v>650</v>
      </c>
      <c r="G20" t="s">
        <v>651</v>
      </c>
      <c r="J20" t="s">
        <v>652</v>
      </c>
    </row>
    <row r="21" spans="4:11" x14ac:dyDescent="0.2">
      <c r="D21" s="67" t="str" cm="1">
        <f t="array" aca="1" ref="D21:E32" ca="1" xml:space="preserve"> RXL_Data.CrossJoin($D$14:$D$17, $E$14:$E$16)</f>
        <v>Alpha</v>
      </c>
      <c r="E21" s="19">
        <f ca="1"/>
        <v>111</v>
      </c>
      <c r="G21" s="67" t="str" cm="1">
        <f t="array" aca="1" ref="G21:H36" ca="1" xml:space="preserve"> RXL_Data.CrossJoin($D$14:$D$17, $E$14:$E$17)</f>
        <v>Alpha</v>
      </c>
      <c r="H21" s="19">
        <f ca="1"/>
        <v>111</v>
      </c>
      <c r="J21" s="67" t="str" cm="1">
        <f t="array" aca="1" ref="J21:K40" ca="1" xml:space="preserve"> RXL_Data.CrossJoin($D$14:$D$18, $E$14:$E$17)</f>
        <v>Alpha</v>
      </c>
      <c r="K21" s="19">
        <f ca="1"/>
        <v>111</v>
      </c>
    </row>
    <row r="22" spans="4:11" x14ac:dyDescent="0.2">
      <c r="D22" s="19" t="str">
        <f ca="1"/>
        <v>Alpha</v>
      </c>
      <c r="E22" s="19">
        <f ca="1"/>
        <v>222</v>
      </c>
      <c r="G22" s="19" t="str">
        <f ca="1"/>
        <v>Alpha</v>
      </c>
      <c r="H22" s="19">
        <f ca="1"/>
        <v>222</v>
      </c>
      <c r="J22" s="19" t="str">
        <f ca="1"/>
        <v>Alpha</v>
      </c>
      <c r="K22" s="19">
        <f ca="1"/>
        <v>222</v>
      </c>
    </row>
    <row r="23" spans="4:11" x14ac:dyDescent="0.2">
      <c r="D23" s="19" t="str">
        <f ca="1"/>
        <v>Alpha</v>
      </c>
      <c r="E23" s="19">
        <f ca="1"/>
        <v>333</v>
      </c>
      <c r="G23" s="19" t="str">
        <f ca="1"/>
        <v>Alpha</v>
      </c>
      <c r="H23" s="19">
        <f ca="1"/>
        <v>333</v>
      </c>
      <c r="J23" s="19" t="str">
        <f ca="1"/>
        <v>Alpha</v>
      </c>
      <c r="K23" s="19">
        <f ca="1"/>
        <v>333</v>
      </c>
    </row>
    <row r="24" spans="4:11" x14ac:dyDescent="0.2">
      <c r="D24" s="19" t="str">
        <f ca="1"/>
        <v>Bravo</v>
      </c>
      <c r="E24" s="19">
        <f ca="1"/>
        <v>111</v>
      </c>
      <c r="G24" s="19" t="str">
        <f ca="1"/>
        <v>Alpha</v>
      </c>
      <c r="H24" s="19" t="str">
        <f ca="1"/>
        <v/>
      </c>
      <c r="J24" s="19" t="str">
        <f ca="1"/>
        <v>Alpha</v>
      </c>
      <c r="K24" s="19" t="str">
        <f ca="1"/>
        <v/>
      </c>
    </row>
    <row r="25" spans="4:11" x14ac:dyDescent="0.2">
      <c r="D25" s="19" t="str">
        <f ca="1"/>
        <v>Bravo</v>
      </c>
      <c r="E25" s="19">
        <f ca="1"/>
        <v>222</v>
      </c>
      <c r="G25" s="19" t="str">
        <f ca="1"/>
        <v>Bravo</v>
      </c>
      <c r="H25" s="19">
        <f ca="1"/>
        <v>111</v>
      </c>
      <c r="J25" s="19" t="str">
        <f ca="1"/>
        <v>Bravo</v>
      </c>
      <c r="K25" s="19">
        <f ca="1"/>
        <v>111</v>
      </c>
    </row>
    <row r="26" spans="4:11" x14ac:dyDescent="0.2">
      <c r="D26" s="19" t="str">
        <f ca="1"/>
        <v>Bravo</v>
      </c>
      <c r="E26" s="19">
        <f ca="1"/>
        <v>333</v>
      </c>
      <c r="G26" s="19" t="str">
        <f ca="1"/>
        <v>Bravo</v>
      </c>
      <c r="H26" s="19">
        <f ca="1"/>
        <v>222</v>
      </c>
      <c r="J26" s="19" t="str">
        <f ca="1"/>
        <v>Bravo</v>
      </c>
      <c r="K26" s="19">
        <f ca="1"/>
        <v>222</v>
      </c>
    </row>
    <row r="27" spans="4:11" x14ac:dyDescent="0.2">
      <c r="D27" s="19" t="str">
        <f ca="1"/>
        <v>Charlie</v>
      </c>
      <c r="E27" s="19">
        <f ca="1"/>
        <v>111</v>
      </c>
      <c r="G27" s="19" t="str">
        <f ca="1"/>
        <v>Bravo</v>
      </c>
      <c r="H27" s="19">
        <f ca="1"/>
        <v>333</v>
      </c>
      <c r="J27" s="19" t="str">
        <f ca="1"/>
        <v>Bravo</v>
      </c>
      <c r="K27" s="19">
        <f ca="1"/>
        <v>333</v>
      </c>
    </row>
    <row r="28" spans="4:11" x14ac:dyDescent="0.2">
      <c r="D28" s="19" t="str">
        <f ca="1"/>
        <v>Charlie</v>
      </c>
      <c r="E28" s="19">
        <f ca="1"/>
        <v>222</v>
      </c>
      <c r="G28" s="19" t="str">
        <f ca="1"/>
        <v>Bravo</v>
      </c>
      <c r="H28" s="19" t="str">
        <f ca="1"/>
        <v/>
      </c>
      <c r="J28" s="19" t="str">
        <f ca="1"/>
        <v>Bravo</v>
      </c>
      <c r="K28" s="19" t="str">
        <f ca="1"/>
        <v/>
      </c>
    </row>
    <row r="29" spans="4:11" x14ac:dyDescent="0.2">
      <c r="D29" s="19" t="str">
        <f ca="1"/>
        <v>Charlie</v>
      </c>
      <c r="E29" s="19">
        <f ca="1"/>
        <v>333</v>
      </c>
      <c r="G29" s="19" t="str">
        <f ca="1"/>
        <v>Charlie</v>
      </c>
      <c r="H29" s="19">
        <f ca="1"/>
        <v>111</v>
      </c>
      <c r="J29" s="19" t="str">
        <f ca="1"/>
        <v>Charlie</v>
      </c>
      <c r="K29" s="19">
        <f ca="1"/>
        <v>111</v>
      </c>
    </row>
    <row r="30" spans="4:11" x14ac:dyDescent="0.2">
      <c r="D30" s="19" t="str">
        <f ca="1"/>
        <v>Delta</v>
      </c>
      <c r="E30" s="19">
        <f ca="1"/>
        <v>111</v>
      </c>
      <c r="G30" s="19" t="str">
        <f ca="1"/>
        <v>Charlie</v>
      </c>
      <c r="H30" s="19">
        <f ca="1"/>
        <v>222</v>
      </c>
      <c r="J30" s="19" t="str">
        <f ca="1"/>
        <v>Charlie</v>
      </c>
      <c r="K30" s="19">
        <f ca="1"/>
        <v>222</v>
      </c>
    </row>
    <row r="31" spans="4:11" x14ac:dyDescent="0.2">
      <c r="D31" s="19" t="str">
        <f ca="1"/>
        <v>Delta</v>
      </c>
      <c r="E31" s="19">
        <f ca="1"/>
        <v>222</v>
      </c>
      <c r="G31" s="19" t="str">
        <f ca="1"/>
        <v>Charlie</v>
      </c>
      <c r="H31" s="19">
        <f ca="1"/>
        <v>333</v>
      </c>
      <c r="J31" s="19" t="str">
        <f ca="1"/>
        <v>Charlie</v>
      </c>
      <c r="K31" s="19">
        <f ca="1"/>
        <v>333</v>
      </c>
    </row>
    <row r="32" spans="4:11" x14ac:dyDescent="0.2">
      <c r="D32" s="19" t="str">
        <f ca="1"/>
        <v>Delta</v>
      </c>
      <c r="E32" s="19">
        <f ca="1"/>
        <v>333</v>
      </c>
      <c r="G32" s="19" t="str">
        <f ca="1"/>
        <v>Charlie</v>
      </c>
      <c r="H32" s="19" t="str">
        <f ca="1"/>
        <v/>
      </c>
      <c r="J32" s="19" t="str">
        <f ca="1"/>
        <v>Charlie</v>
      </c>
      <c r="K32" s="19" t="str">
        <f ca="1"/>
        <v/>
      </c>
    </row>
    <row r="33" spans="4:11" x14ac:dyDescent="0.2">
      <c r="G33" s="19" t="str">
        <f ca="1"/>
        <v>Delta</v>
      </c>
      <c r="H33" s="19">
        <f ca="1"/>
        <v>111</v>
      </c>
      <c r="J33" s="19" t="str">
        <f ca="1"/>
        <v>Delta</v>
      </c>
      <c r="K33" s="19">
        <f ca="1"/>
        <v>111</v>
      </c>
    </row>
    <row r="34" spans="4:11" x14ac:dyDescent="0.2">
      <c r="G34" s="19" t="str">
        <f ca="1"/>
        <v>Delta</v>
      </c>
      <c r="H34" s="19">
        <f ca="1"/>
        <v>222</v>
      </c>
      <c r="J34" s="19" t="str">
        <f ca="1"/>
        <v>Delta</v>
      </c>
      <c r="K34" s="19">
        <f ca="1"/>
        <v>222</v>
      </c>
    </row>
    <row r="35" spans="4:11" x14ac:dyDescent="0.2">
      <c r="G35" s="19" t="str">
        <f ca="1"/>
        <v>Delta</v>
      </c>
      <c r="H35" s="19">
        <f ca="1"/>
        <v>333</v>
      </c>
      <c r="J35" s="19" t="str">
        <f ca="1"/>
        <v>Delta</v>
      </c>
      <c r="K35" s="19">
        <f ca="1"/>
        <v>333</v>
      </c>
    </row>
    <row r="36" spans="4:11" x14ac:dyDescent="0.2">
      <c r="G36" s="19" t="str">
        <f ca="1"/>
        <v>Delta</v>
      </c>
      <c r="H36" s="19" t="str">
        <f ca="1"/>
        <v/>
      </c>
      <c r="J36" s="19" t="str">
        <f ca="1"/>
        <v>Delta</v>
      </c>
      <c r="K36" s="19" t="str">
        <f ca="1"/>
        <v/>
      </c>
    </row>
    <row r="37" spans="4:11" x14ac:dyDescent="0.2">
      <c r="J37" s="19" t="e">
        <f ca="1"/>
        <v>#N/A</v>
      </c>
      <c r="K37" s="19">
        <f ca="1"/>
        <v>111</v>
      </c>
    </row>
    <row r="38" spans="4:11" x14ac:dyDescent="0.2">
      <c r="J38" s="19" t="e">
        <f ca="1"/>
        <v>#N/A</v>
      </c>
      <c r="K38" s="19">
        <f ca="1"/>
        <v>222</v>
      </c>
    </row>
    <row r="39" spans="4:11" x14ac:dyDescent="0.2">
      <c r="J39" s="19" t="e">
        <f ca="1"/>
        <v>#N/A</v>
      </c>
      <c r="K39" s="19">
        <f ca="1"/>
        <v>333</v>
      </c>
    </row>
    <row r="40" spans="4:11" x14ac:dyDescent="0.2">
      <c r="D40" s="51" t="str">
        <f ca="1" xml:space="preserve"> _xlfn.FORMULATEXT(D21)</f>
        <v>= RXL_Data.CrossJoin($D$14:$D$17, $E$14:$E$16)</v>
      </c>
      <c r="J40" s="19" t="e">
        <f ca="1"/>
        <v>#N/A</v>
      </c>
      <c r="K40" s="19" t="str">
        <f ca="1"/>
        <v/>
      </c>
    </row>
    <row r="41" spans="4:11" x14ac:dyDescent="0.2">
      <c r="G41" s="51" t="str">
        <f ca="1" xml:space="preserve"> _xlfn.FORMULATEXT(G21)</f>
        <v>= RXL_Data.CrossJoin($D$14:$D$17, $E$14:$E$17)</v>
      </c>
    </row>
    <row r="42" spans="4:11" x14ac:dyDescent="0.2">
      <c r="J42" s="51" t="str">
        <f ca="1" xml:space="preserve"> _xlfn.FORMULATEXT(J21)</f>
        <v>= RXL_Data.CrossJoin($D$14:$D$18, $E$14:$E$17)</v>
      </c>
    </row>
    <row r="44" spans="4:11" x14ac:dyDescent="0.2">
      <c r="D44" t="s">
        <v>651</v>
      </c>
      <c r="G44" t="s">
        <v>651</v>
      </c>
      <c r="J44" t="s">
        <v>651</v>
      </c>
    </row>
    <row r="45" spans="4:11" x14ac:dyDescent="0.2">
      <c r="D45" s="29" t="s">
        <v>653</v>
      </c>
      <c r="G45" s="29" t="s">
        <v>654</v>
      </c>
      <c r="J45" s="29" t="s">
        <v>655</v>
      </c>
    </row>
    <row r="46" spans="4:11" x14ac:dyDescent="0.2">
      <c r="D46" s="67" t="str" cm="1">
        <f t="array" aca="1" ref="D46:E61" ca="1" xml:space="preserve"> RXL_Data.CrossJoin($D$14:$D$17, $E$14:$E$17, , , , , 0)</f>
        <v>Alpha</v>
      </c>
      <c r="E46" s="19">
        <f ca="1"/>
        <v>111</v>
      </c>
      <c r="G46" s="67" t="str" cm="1">
        <f t="array" aca="1" ref="G46:H61" ca="1" xml:space="preserve"> RXL_Data.CrossJoin($D$14:$D$17, $E$14:$E$17, , , , , "(null)")</f>
        <v>Alpha</v>
      </c>
      <c r="H46" s="19">
        <f ca="1"/>
        <v>111</v>
      </c>
      <c r="J46" s="67" t="str" cm="1">
        <f t="array" aca="1" ref="J46:K61" ca="1" xml:space="preserve"> RXL_Data.CrossJoin($D$14:$D$17, $E$14:$E$17, , , , , NA())</f>
        <v>Alpha</v>
      </c>
      <c r="K46" s="19">
        <f ca="1"/>
        <v>111</v>
      </c>
    </row>
    <row r="47" spans="4:11" x14ac:dyDescent="0.2">
      <c r="D47" s="19" t="str">
        <f ca="1"/>
        <v>Alpha</v>
      </c>
      <c r="E47" s="19">
        <f ca="1"/>
        <v>222</v>
      </c>
      <c r="G47" s="19" t="str">
        <f ca="1"/>
        <v>Alpha</v>
      </c>
      <c r="H47" s="19">
        <f ca="1"/>
        <v>222</v>
      </c>
      <c r="J47" s="19" t="str">
        <f ca="1"/>
        <v>Alpha</v>
      </c>
      <c r="K47" s="19">
        <f ca="1"/>
        <v>222</v>
      </c>
    </row>
    <row r="48" spans="4:11" x14ac:dyDescent="0.2">
      <c r="D48" s="19" t="str">
        <f ca="1"/>
        <v>Alpha</v>
      </c>
      <c r="E48" s="19">
        <f ca="1"/>
        <v>333</v>
      </c>
      <c r="G48" s="19" t="str">
        <f ca="1"/>
        <v>Alpha</v>
      </c>
      <c r="H48" s="19">
        <f ca="1"/>
        <v>333</v>
      </c>
      <c r="J48" s="19" t="str">
        <f ca="1"/>
        <v>Alpha</v>
      </c>
      <c r="K48" s="19">
        <f ca="1"/>
        <v>333</v>
      </c>
    </row>
    <row r="49" spans="4:11" x14ac:dyDescent="0.2">
      <c r="D49" s="19" t="str">
        <f ca="1"/>
        <v>Alpha</v>
      </c>
      <c r="E49" s="19">
        <f ca="1"/>
        <v>0</v>
      </c>
      <c r="G49" s="19" t="str">
        <f ca="1"/>
        <v>Alpha</v>
      </c>
      <c r="H49" s="19" t="str">
        <f ca="1"/>
        <v>(null)</v>
      </c>
      <c r="J49" s="19" t="str">
        <f ca="1"/>
        <v>Alpha</v>
      </c>
      <c r="K49" s="19" t="e">
        <f ca="1"/>
        <v>#N/A</v>
      </c>
    </row>
    <row r="50" spans="4:11" x14ac:dyDescent="0.2">
      <c r="D50" s="19" t="str">
        <f ca="1"/>
        <v>Bravo</v>
      </c>
      <c r="E50" s="19">
        <f ca="1"/>
        <v>111</v>
      </c>
      <c r="G50" s="19" t="str">
        <f ca="1"/>
        <v>Bravo</v>
      </c>
      <c r="H50" s="19">
        <f ca="1"/>
        <v>111</v>
      </c>
      <c r="J50" s="19" t="str">
        <f ca="1"/>
        <v>Bravo</v>
      </c>
      <c r="K50" s="19">
        <f ca="1"/>
        <v>111</v>
      </c>
    </row>
    <row r="51" spans="4:11" x14ac:dyDescent="0.2">
      <c r="D51" s="19" t="str">
        <f ca="1"/>
        <v>Bravo</v>
      </c>
      <c r="E51" s="19">
        <f ca="1"/>
        <v>222</v>
      </c>
      <c r="G51" s="19" t="str">
        <f ca="1"/>
        <v>Bravo</v>
      </c>
      <c r="H51" s="19">
        <f ca="1"/>
        <v>222</v>
      </c>
      <c r="J51" s="19" t="str">
        <f ca="1"/>
        <v>Bravo</v>
      </c>
      <c r="K51" s="19">
        <f ca="1"/>
        <v>222</v>
      </c>
    </row>
    <row r="52" spans="4:11" x14ac:dyDescent="0.2">
      <c r="D52" s="19" t="str">
        <f ca="1"/>
        <v>Bravo</v>
      </c>
      <c r="E52" s="19">
        <f ca="1"/>
        <v>333</v>
      </c>
      <c r="G52" s="19" t="str">
        <f ca="1"/>
        <v>Bravo</v>
      </c>
      <c r="H52" s="19">
        <f ca="1"/>
        <v>333</v>
      </c>
      <c r="J52" s="19" t="str">
        <f ca="1"/>
        <v>Bravo</v>
      </c>
      <c r="K52" s="19">
        <f ca="1"/>
        <v>333</v>
      </c>
    </row>
    <row r="53" spans="4:11" x14ac:dyDescent="0.2">
      <c r="D53" s="19" t="str">
        <f ca="1"/>
        <v>Bravo</v>
      </c>
      <c r="E53" s="19">
        <f ca="1"/>
        <v>0</v>
      </c>
      <c r="G53" s="19" t="str">
        <f ca="1"/>
        <v>Bravo</v>
      </c>
      <c r="H53" s="19" t="str">
        <f ca="1"/>
        <v>(null)</v>
      </c>
      <c r="J53" s="19" t="str">
        <f ca="1"/>
        <v>Bravo</v>
      </c>
      <c r="K53" s="19" t="e">
        <f ca="1"/>
        <v>#N/A</v>
      </c>
    </row>
    <row r="54" spans="4:11" x14ac:dyDescent="0.2">
      <c r="D54" s="19" t="str">
        <f ca="1"/>
        <v>Charlie</v>
      </c>
      <c r="E54" s="19">
        <f ca="1"/>
        <v>111</v>
      </c>
      <c r="G54" s="19" t="str">
        <f ca="1"/>
        <v>Charlie</v>
      </c>
      <c r="H54" s="19">
        <f ca="1"/>
        <v>111</v>
      </c>
      <c r="J54" s="19" t="str">
        <f ca="1"/>
        <v>Charlie</v>
      </c>
      <c r="K54" s="19">
        <f ca="1"/>
        <v>111</v>
      </c>
    </row>
    <row r="55" spans="4:11" x14ac:dyDescent="0.2">
      <c r="D55" s="19" t="str">
        <f ca="1"/>
        <v>Charlie</v>
      </c>
      <c r="E55" s="19">
        <f ca="1"/>
        <v>222</v>
      </c>
      <c r="G55" s="19" t="str">
        <f ca="1"/>
        <v>Charlie</v>
      </c>
      <c r="H55" s="19">
        <f ca="1"/>
        <v>222</v>
      </c>
      <c r="J55" s="19" t="str">
        <f ca="1"/>
        <v>Charlie</v>
      </c>
      <c r="K55" s="19">
        <f ca="1"/>
        <v>222</v>
      </c>
    </row>
    <row r="56" spans="4:11" x14ac:dyDescent="0.2">
      <c r="D56" s="19" t="str">
        <f ca="1"/>
        <v>Charlie</v>
      </c>
      <c r="E56" s="19">
        <f ca="1"/>
        <v>333</v>
      </c>
      <c r="G56" s="19" t="str">
        <f ca="1"/>
        <v>Charlie</v>
      </c>
      <c r="H56" s="19">
        <f ca="1"/>
        <v>333</v>
      </c>
      <c r="J56" s="19" t="str">
        <f ca="1"/>
        <v>Charlie</v>
      </c>
      <c r="K56" s="19">
        <f ca="1"/>
        <v>333</v>
      </c>
    </row>
    <row r="57" spans="4:11" x14ac:dyDescent="0.2">
      <c r="D57" s="19" t="str">
        <f ca="1"/>
        <v>Charlie</v>
      </c>
      <c r="E57" s="19">
        <f ca="1"/>
        <v>0</v>
      </c>
      <c r="G57" s="19" t="str">
        <f ca="1"/>
        <v>Charlie</v>
      </c>
      <c r="H57" s="19" t="str">
        <f ca="1"/>
        <v>(null)</v>
      </c>
      <c r="J57" s="19" t="str">
        <f ca="1"/>
        <v>Charlie</v>
      </c>
      <c r="K57" s="19" t="e">
        <f ca="1"/>
        <v>#N/A</v>
      </c>
    </row>
    <row r="58" spans="4:11" x14ac:dyDescent="0.2">
      <c r="D58" s="19" t="str">
        <f ca="1"/>
        <v>Delta</v>
      </c>
      <c r="E58" s="19">
        <f ca="1"/>
        <v>111</v>
      </c>
      <c r="G58" s="19" t="str">
        <f ca="1"/>
        <v>Delta</v>
      </c>
      <c r="H58" s="19">
        <f ca="1"/>
        <v>111</v>
      </c>
      <c r="J58" s="19" t="str">
        <f ca="1"/>
        <v>Delta</v>
      </c>
      <c r="K58" s="19">
        <f ca="1"/>
        <v>111</v>
      </c>
    </row>
    <row r="59" spans="4:11" x14ac:dyDescent="0.2">
      <c r="D59" s="19" t="str">
        <f ca="1"/>
        <v>Delta</v>
      </c>
      <c r="E59" s="19">
        <f ca="1"/>
        <v>222</v>
      </c>
      <c r="G59" s="19" t="str">
        <f ca="1"/>
        <v>Delta</v>
      </c>
      <c r="H59" s="19">
        <f ca="1"/>
        <v>222</v>
      </c>
      <c r="J59" s="19" t="str">
        <f ca="1"/>
        <v>Delta</v>
      </c>
      <c r="K59" s="19">
        <f ca="1"/>
        <v>222</v>
      </c>
    </row>
    <row r="60" spans="4:11" x14ac:dyDescent="0.2">
      <c r="D60" s="19" t="str">
        <f ca="1"/>
        <v>Delta</v>
      </c>
      <c r="E60" s="19">
        <f ca="1"/>
        <v>333</v>
      </c>
      <c r="G60" s="19" t="str">
        <f ca="1"/>
        <v>Delta</v>
      </c>
      <c r="H60" s="19">
        <f ca="1"/>
        <v>333</v>
      </c>
      <c r="J60" s="19" t="str">
        <f ca="1"/>
        <v>Delta</v>
      </c>
      <c r="K60" s="19">
        <f ca="1"/>
        <v>333</v>
      </c>
    </row>
    <row r="61" spans="4:11" x14ac:dyDescent="0.2">
      <c r="D61" s="19" t="str">
        <f ca="1"/>
        <v>Delta</v>
      </c>
      <c r="E61" s="19">
        <f ca="1"/>
        <v>0</v>
      </c>
      <c r="G61" s="19" t="str">
        <f ca="1"/>
        <v>Delta</v>
      </c>
      <c r="H61" s="19" t="str">
        <f ca="1"/>
        <v>(null)</v>
      </c>
      <c r="J61" s="19" t="str">
        <f ca="1"/>
        <v>Delta</v>
      </c>
      <c r="K61" s="19" t="e">
        <f ca="1"/>
        <v>#N/A</v>
      </c>
    </row>
    <row r="62" spans="4:11" x14ac:dyDescent="0.2">
      <c r="D62" s="51" t="str">
        <f ca="1" xml:space="preserve"> _xlfn.FORMULATEXT(D46)</f>
        <v>= RXL_Data.CrossJoin($D$14:$D$17, $E$14:$E$17, , , , , 0)</v>
      </c>
    </row>
    <row r="63" spans="4:11" x14ac:dyDescent="0.2">
      <c r="G63" s="51" t="str">
        <f ca="1" xml:space="preserve"> _xlfn.FORMULATEXT(G46)</f>
        <v>= RXL_Data.CrossJoin($D$14:$D$17, $E$14:$E$17, , , , , "(null)")</v>
      </c>
    </row>
    <row r="64" spans="4:11" x14ac:dyDescent="0.2">
      <c r="J64" s="51" t="str">
        <f ca="1" xml:space="preserve"> _xlfn.FORMULATEXT(J46)</f>
        <v>= RXL_Data.CrossJoin($D$14:$D$17, $E$14:$E$17, , , , , NA())</v>
      </c>
    </row>
    <row r="66" spans="3:13" x14ac:dyDescent="0.2">
      <c r="C66" s="13" t="s">
        <v>656</v>
      </c>
    </row>
    <row r="67" spans="3:13" x14ac:dyDescent="0.2">
      <c r="D67" t="s">
        <v>649</v>
      </c>
    </row>
    <row r="68" spans="3:13" x14ac:dyDescent="0.2">
      <c r="D68" s="24" t="s">
        <v>198</v>
      </c>
      <c r="E68" s="24">
        <v>111</v>
      </c>
      <c r="G68" s="24" t="s">
        <v>202</v>
      </c>
      <c r="H68" s="24">
        <v>555</v>
      </c>
      <c r="J68" s="24"/>
      <c r="K68" s="24" t="s">
        <v>657</v>
      </c>
      <c r="L68" s="24" t="s">
        <v>658</v>
      </c>
      <c r="M68" s="24" t="s">
        <v>659</v>
      </c>
    </row>
    <row r="69" spans="3:13" x14ac:dyDescent="0.2">
      <c r="D69" s="24" t="s">
        <v>199</v>
      </c>
      <c r="E69" s="24">
        <v>222</v>
      </c>
      <c r="G69" s="24" t="s">
        <v>660</v>
      </c>
      <c r="H69" s="24">
        <v>666</v>
      </c>
      <c r="J69" s="24">
        <v>666</v>
      </c>
      <c r="K69" s="24">
        <v>777</v>
      </c>
      <c r="L69" s="24">
        <v>888</v>
      </c>
      <c r="M69" s="24">
        <v>999</v>
      </c>
    </row>
    <row r="70" spans="3:13" x14ac:dyDescent="0.2">
      <c r="D70" s="24" t="s">
        <v>200</v>
      </c>
      <c r="E70" s="24">
        <v>333</v>
      </c>
      <c r="G70" s="24" t="s">
        <v>661</v>
      </c>
      <c r="H70" s="24">
        <v>777</v>
      </c>
    </row>
    <row r="71" spans="3:13" x14ac:dyDescent="0.2">
      <c r="D71" s="24" t="s">
        <v>201</v>
      </c>
      <c r="E71" s="24"/>
      <c r="G71" s="24"/>
      <c r="H71" s="24"/>
    </row>
    <row r="73" spans="3:13" x14ac:dyDescent="0.2">
      <c r="D73" t="s">
        <v>662</v>
      </c>
      <c r="J73" t="s">
        <v>663</v>
      </c>
    </row>
    <row r="74" spans="3:13" x14ac:dyDescent="0.2">
      <c r="D74" s="67" t="str" cm="1">
        <f t="array" aca="1" ref="D74:G82" ca="1" xml:space="preserve"> RXL_Data.CrossJoin($D$68:$E$70, $G$68:$H$70)</f>
        <v>Alpha</v>
      </c>
      <c r="E74" s="19">
        <f ca="1"/>
        <v>111</v>
      </c>
      <c r="F74" s="19" t="str">
        <f ca="1"/>
        <v>Echo</v>
      </c>
      <c r="G74" s="19">
        <f ca="1"/>
        <v>555</v>
      </c>
      <c r="J74" s="67" t="str" cm="1">
        <f t="array" aca="1" ref="J74:M82" ca="1" xml:space="preserve"> RXL_Data.CrossJoin($D$68:$E$70, $K$68:$M$69)</f>
        <v>Alpha</v>
      </c>
      <c r="K74" s="19">
        <f ca="1"/>
        <v>111</v>
      </c>
      <c r="L74" s="19" t="str">
        <f ca="1"/>
        <v>Xray</v>
      </c>
      <c r="M74" s="19">
        <f ca="1"/>
        <v>777</v>
      </c>
    </row>
    <row r="75" spans="3:13" x14ac:dyDescent="0.2">
      <c r="D75" s="19" t="str">
        <f ca="1"/>
        <v>Alpha</v>
      </c>
      <c r="E75" s="19">
        <f ca="1"/>
        <v>111</v>
      </c>
      <c r="F75" s="19" t="str">
        <f ca="1"/>
        <v>Foxtrot</v>
      </c>
      <c r="G75" s="19">
        <f ca="1"/>
        <v>666</v>
      </c>
      <c r="J75" s="19" t="str">
        <f ca="1"/>
        <v>Alpha</v>
      </c>
      <c r="K75" s="19">
        <f ca="1"/>
        <v>111</v>
      </c>
      <c r="L75" s="19" t="str">
        <f ca="1"/>
        <v>Yankee</v>
      </c>
      <c r="M75" s="19">
        <f ca="1"/>
        <v>888</v>
      </c>
    </row>
    <row r="76" spans="3:13" x14ac:dyDescent="0.2">
      <c r="D76" s="19" t="str">
        <f ca="1"/>
        <v>Alpha</v>
      </c>
      <c r="E76" s="19">
        <f ca="1"/>
        <v>111</v>
      </c>
      <c r="F76" s="19" t="str">
        <f ca="1"/>
        <v>Golf</v>
      </c>
      <c r="G76" s="19">
        <f ca="1"/>
        <v>777</v>
      </c>
      <c r="J76" s="19" t="str">
        <f ca="1"/>
        <v>Alpha</v>
      </c>
      <c r="K76" s="19">
        <f ca="1"/>
        <v>111</v>
      </c>
      <c r="L76" s="19" t="str">
        <f ca="1"/>
        <v>Zulu</v>
      </c>
      <c r="M76" s="19">
        <f ca="1"/>
        <v>999</v>
      </c>
    </row>
    <row r="77" spans="3:13" x14ac:dyDescent="0.2">
      <c r="D77" s="19" t="str">
        <f ca="1"/>
        <v>Bravo</v>
      </c>
      <c r="E77" s="19">
        <f ca="1"/>
        <v>222</v>
      </c>
      <c r="F77" s="19" t="str">
        <f ca="1"/>
        <v>Echo</v>
      </c>
      <c r="G77" s="19">
        <f ca="1"/>
        <v>555</v>
      </c>
      <c r="J77" s="19" t="str">
        <f ca="1"/>
        <v>Bravo</v>
      </c>
      <c r="K77" s="19">
        <f ca="1"/>
        <v>222</v>
      </c>
      <c r="L77" s="19" t="str">
        <f ca="1"/>
        <v>Xray</v>
      </c>
      <c r="M77" s="19">
        <f ca="1"/>
        <v>777</v>
      </c>
    </row>
    <row r="78" spans="3:13" x14ac:dyDescent="0.2">
      <c r="D78" s="19" t="str">
        <f ca="1"/>
        <v>Bravo</v>
      </c>
      <c r="E78" s="19">
        <f ca="1"/>
        <v>222</v>
      </c>
      <c r="F78" s="19" t="str">
        <f ca="1"/>
        <v>Foxtrot</v>
      </c>
      <c r="G78" s="19">
        <f ca="1"/>
        <v>666</v>
      </c>
      <c r="J78" s="19" t="str">
        <f ca="1"/>
        <v>Bravo</v>
      </c>
      <c r="K78" s="19">
        <f ca="1"/>
        <v>222</v>
      </c>
      <c r="L78" s="19" t="str">
        <f ca="1"/>
        <v>Yankee</v>
      </c>
      <c r="M78" s="19">
        <f ca="1"/>
        <v>888</v>
      </c>
    </row>
    <row r="79" spans="3:13" x14ac:dyDescent="0.2">
      <c r="D79" s="19" t="str">
        <f ca="1"/>
        <v>Bravo</v>
      </c>
      <c r="E79" s="19">
        <f ca="1"/>
        <v>222</v>
      </c>
      <c r="F79" s="19" t="str">
        <f ca="1"/>
        <v>Golf</v>
      </c>
      <c r="G79" s="19">
        <f ca="1"/>
        <v>777</v>
      </c>
      <c r="J79" s="19" t="str">
        <f ca="1"/>
        <v>Bravo</v>
      </c>
      <c r="K79" s="19">
        <f ca="1"/>
        <v>222</v>
      </c>
      <c r="L79" s="19" t="str">
        <f ca="1"/>
        <v>Zulu</v>
      </c>
      <c r="M79" s="19">
        <f ca="1"/>
        <v>999</v>
      </c>
    </row>
    <row r="80" spans="3:13" x14ac:dyDescent="0.2">
      <c r="D80" s="19" t="str">
        <f ca="1"/>
        <v>Charlie</v>
      </c>
      <c r="E80" s="19">
        <f ca="1"/>
        <v>333</v>
      </c>
      <c r="F80" s="19" t="str">
        <f ca="1"/>
        <v>Echo</v>
      </c>
      <c r="G80" s="19">
        <f ca="1"/>
        <v>555</v>
      </c>
      <c r="J80" s="19" t="str">
        <f ca="1"/>
        <v>Charlie</v>
      </c>
      <c r="K80" s="19">
        <f ca="1"/>
        <v>333</v>
      </c>
      <c r="L80" s="19" t="str">
        <f ca="1"/>
        <v>Xray</v>
      </c>
      <c r="M80" s="19">
        <f ca="1"/>
        <v>777</v>
      </c>
    </row>
    <row r="81" spans="4:13" x14ac:dyDescent="0.2">
      <c r="D81" s="19" t="str">
        <f ca="1"/>
        <v>Charlie</v>
      </c>
      <c r="E81" s="19">
        <f ca="1"/>
        <v>333</v>
      </c>
      <c r="F81" s="19" t="str">
        <f ca="1"/>
        <v>Foxtrot</v>
      </c>
      <c r="G81" s="19">
        <f ca="1"/>
        <v>666</v>
      </c>
      <c r="J81" s="19" t="str">
        <f ca="1"/>
        <v>Charlie</v>
      </c>
      <c r="K81" s="19">
        <f ca="1"/>
        <v>333</v>
      </c>
      <c r="L81" s="19" t="str">
        <f ca="1"/>
        <v>Yankee</v>
      </c>
      <c r="M81" s="19">
        <f ca="1"/>
        <v>888</v>
      </c>
    </row>
    <row r="82" spans="4:13" x14ac:dyDescent="0.2">
      <c r="D82" s="19" t="str">
        <f ca="1"/>
        <v>Charlie</v>
      </c>
      <c r="E82" s="19">
        <f ca="1"/>
        <v>333</v>
      </c>
      <c r="F82" s="19" t="str">
        <f ca="1"/>
        <v>Golf</v>
      </c>
      <c r="G82" s="19">
        <f ca="1"/>
        <v>777</v>
      </c>
      <c r="J82" s="19" t="str">
        <f ca="1"/>
        <v>Charlie</v>
      </c>
      <c r="K82" s="19">
        <f ca="1"/>
        <v>333</v>
      </c>
      <c r="L82" s="19" t="str">
        <f ca="1"/>
        <v>Zulu</v>
      </c>
      <c r="M82" s="19">
        <f ca="1"/>
        <v>999</v>
      </c>
    </row>
    <row r="83" spans="4:13" x14ac:dyDescent="0.2">
      <c r="D83" s="51" t="str">
        <f ca="1" xml:space="preserve"> _xlfn.FORMULATEXT(D74)</f>
        <v>= RXL_Data.CrossJoin($D$68:$E$70, $G$68:$H$70)</v>
      </c>
      <c r="J83" s="51" t="str">
        <f ca="1" xml:space="preserve"> _xlfn.FORMULATEXT(J74)</f>
        <v>= RXL_Data.CrossJoin($D$68:$E$70, $K$68:$M$69)</v>
      </c>
    </row>
    <row r="85" spans="4:13" x14ac:dyDescent="0.2">
      <c r="D85" t="s">
        <v>664</v>
      </c>
      <c r="J85" t="s">
        <v>664</v>
      </c>
    </row>
    <row r="86" spans="4:13" x14ac:dyDescent="0.2">
      <c r="D86" s="29" t="s">
        <v>665</v>
      </c>
      <c r="J86" s="29" t="s">
        <v>666</v>
      </c>
    </row>
    <row r="87" spans="4:13" x14ac:dyDescent="0.2">
      <c r="D87" s="67" t="str" cm="1">
        <f t="array" aca="1" ref="D87:F104" ca="1" xml:space="preserve"> RXL_Data.CrossJoin($D$68:$E$70, $K$68:$M$69, TRUE)</f>
        <v>Alpha</v>
      </c>
      <c r="E87" s="19" t="str">
        <f ca="1"/>
        <v>Xray</v>
      </c>
      <c r="F87" s="19">
        <f ca="1"/>
        <v>777</v>
      </c>
      <c r="J87" s="67" t="str" cm="1">
        <f t="array" aca="1" ref="J87:L104" ca="1" xml:space="preserve"> RXL_Data.CrossJoin($D$68:$E$70, $K$68:$M$69, TRUE, FALSE)</f>
        <v>Alpha</v>
      </c>
      <c r="K87" s="19" t="str">
        <f ca="1"/>
        <v>Xray</v>
      </c>
      <c r="L87" s="19">
        <f ca="1"/>
        <v>777</v>
      </c>
    </row>
    <row r="88" spans="4:13" x14ac:dyDescent="0.2">
      <c r="D88" s="19" t="str">
        <f ca="1"/>
        <v>Alpha</v>
      </c>
      <c r="E88" s="19" t="str">
        <f ca="1"/>
        <v>Yankee</v>
      </c>
      <c r="F88" s="19">
        <f ca="1"/>
        <v>888</v>
      </c>
      <c r="J88" s="19" t="str">
        <f ca="1"/>
        <v>Alpha</v>
      </c>
      <c r="K88" s="19" t="str">
        <f ca="1"/>
        <v>Yankee</v>
      </c>
      <c r="L88" s="19">
        <f ca="1"/>
        <v>888</v>
      </c>
    </row>
    <row r="89" spans="4:13" x14ac:dyDescent="0.2">
      <c r="D89" s="19" t="str">
        <f ca="1"/>
        <v>Alpha</v>
      </c>
      <c r="E89" s="19" t="str">
        <f ca="1"/>
        <v>Zulu</v>
      </c>
      <c r="F89" s="19">
        <f ca="1"/>
        <v>999</v>
      </c>
      <c r="J89" s="19" t="str">
        <f ca="1"/>
        <v>Alpha</v>
      </c>
      <c r="K89" s="19" t="str">
        <f ca="1"/>
        <v>Zulu</v>
      </c>
      <c r="L89" s="19">
        <f ca="1"/>
        <v>999</v>
      </c>
    </row>
    <row r="90" spans="4:13" x14ac:dyDescent="0.2">
      <c r="D90" s="19" t="str">
        <f ca="1"/>
        <v>Bravo</v>
      </c>
      <c r="E90" s="19" t="str">
        <f ca="1"/>
        <v>Xray</v>
      </c>
      <c r="F90" s="19">
        <f ca="1"/>
        <v>777</v>
      </c>
      <c r="J90" s="19">
        <f ca="1"/>
        <v>111</v>
      </c>
      <c r="K90" s="19" t="str">
        <f ca="1"/>
        <v>Xray</v>
      </c>
      <c r="L90" s="19">
        <f ca="1"/>
        <v>777</v>
      </c>
    </row>
    <row r="91" spans="4:13" x14ac:dyDescent="0.2">
      <c r="D91" s="19" t="str">
        <f ca="1"/>
        <v>Bravo</v>
      </c>
      <c r="E91" s="19" t="str">
        <f ca="1"/>
        <v>Yankee</v>
      </c>
      <c r="F91" s="19">
        <f ca="1"/>
        <v>888</v>
      </c>
      <c r="J91" s="19">
        <f ca="1"/>
        <v>111</v>
      </c>
      <c r="K91" s="19" t="str">
        <f ca="1"/>
        <v>Yankee</v>
      </c>
      <c r="L91" s="19">
        <f ca="1"/>
        <v>888</v>
      </c>
    </row>
    <row r="92" spans="4:13" x14ac:dyDescent="0.2">
      <c r="D92" s="19" t="str">
        <f ca="1"/>
        <v>Bravo</v>
      </c>
      <c r="E92" s="19" t="str">
        <f ca="1"/>
        <v>Zulu</v>
      </c>
      <c r="F92" s="19">
        <f ca="1"/>
        <v>999</v>
      </c>
      <c r="J92" s="19">
        <f ca="1"/>
        <v>111</v>
      </c>
      <c r="K92" s="19" t="str">
        <f ca="1"/>
        <v>Zulu</v>
      </c>
      <c r="L92" s="19">
        <f ca="1"/>
        <v>999</v>
      </c>
    </row>
    <row r="93" spans="4:13" x14ac:dyDescent="0.2">
      <c r="D93" s="19" t="str">
        <f ca="1"/>
        <v>Charlie</v>
      </c>
      <c r="E93" s="19" t="str">
        <f ca="1"/>
        <v>Xray</v>
      </c>
      <c r="F93" s="19">
        <f ca="1"/>
        <v>777</v>
      </c>
      <c r="J93" s="19" t="str">
        <f ca="1"/>
        <v>Bravo</v>
      </c>
      <c r="K93" s="19" t="str">
        <f ca="1"/>
        <v>Xray</v>
      </c>
      <c r="L93" s="19">
        <f ca="1"/>
        <v>777</v>
      </c>
    </row>
    <row r="94" spans="4:13" x14ac:dyDescent="0.2">
      <c r="D94" s="19" t="str">
        <f ca="1"/>
        <v>Charlie</v>
      </c>
      <c r="E94" s="19" t="str">
        <f ca="1"/>
        <v>Yankee</v>
      </c>
      <c r="F94" s="19">
        <f ca="1"/>
        <v>888</v>
      </c>
      <c r="J94" s="19" t="str">
        <f ca="1"/>
        <v>Bravo</v>
      </c>
      <c r="K94" s="19" t="str">
        <f ca="1"/>
        <v>Yankee</v>
      </c>
      <c r="L94" s="19">
        <f ca="1"/>
        <v>888</v>
      </c>
    </row>
    <row r="95" spans="4:13" x14ac:dyDescent="0.2">
      <c r="D95" s="19" t="str">
        <f ca="1"/>
        <v>Charlie</v>
      </c>
      <c r="E95" s="19" t="str">
        <f ca="1"/>
        <v>Zulu</v>
      </c>
      <c r="F95" s="19">
        <f ca="1"/>
        <v>999</v>
      </c>
      <c r="J95" s="19" t="str">
        <f ca="1"/>
        <v>Bravo</v>
      </c>
      <c r="K95" s="19" t="str">
        <f ca="1"/>
        <v>Zulu</v>
      </c>
      <c r="L95" s="19">
        <f ca="1"/>
        <v>999</v>
      </c>
    </row>
    <row r="96" spans="4:13" x14ac:dyDescent="0.2">
      <c r="D96" s="19">
        <f ca="1"/>
        <v>111</v>
      </c>
      <c r="E96" s="19" t="str">
        <f ca="1"/>
        <v>Xray</v>
      </c>
      <c r="F96" s="19">
        <f ca="1"/>
        <v>777</v>
      </c>
      <c r="J96" s="19">
        <f ca="1"/>
        <v>222</v>
      </c>
      <c r="K96" s="19" t="str">
        <f ca="1"/>
        <v>Xray</v>
      </c>
      <c r="L96" s="19">
        <f ca="1"/>
        <v>777</v>
      </c>
    </row>
    <row r="97" spans="4:12" x14ac:dyDescent="0.2">
      <c r="D97" s="19">
        <f ca="1"/>
        <v>111</v>
      </c>
      <c r="E97" s="19" t="str">
        <f ca="1"/>
        <v>Yankee</v>
      </c>
      <c r="F97" s="19">
        <f ca="1"/>
        <v>888</v>
      </c>
      <c r="J97" s="19">
        <f ca="1"/>
        <v>222</v>
      </c>
      <c r="K97" s="19" t="str">
        <f ca="1"/>
        <v>Yankee</v>
      </c>
      <c r="L97" s="19">
        <f ca="1"/>
        <v>888</v>
      </c>
    </row>
    <row r="98" spans="4:12" x14ac:dyDescent="0.2">
      <c r="D98" s="19">
        <f ca="1"/>
        <v>111</v>
      </c>
      <c r="E98" s="19" t="str">
        <f ca="1"/>
        <v>Zulu</v>
      </c>
      <c r="F98" s="19">
        <f ca="1"/>
        <v>999</v>
      </c>
      <c r="J98" s="19">
        <f ca="1"/>
        <v>222</v>
      </c>
      <c r="K98" s="19" t="str">
        <f ca="1"/>
        <v>Zulu</v>
      </c>
      <c r="L98" s="19">
        <f ca="1"/>
        <v>999</v>
      </c>
    </row>
    <row r="99" spans="4:12" x14ac:dyDescent="0.2">
      <c r="D99" s="19">
        <f ca="1"/>
        <v>222</v>
      </c>
      <c r="E99" s="19" t="str">
        <f ca="1"/>
        <v>Xray</v>
      </c>
      <c r="F99" s="19">
        <f ca="1"/>
        <v>777</v>
      </c>
      <c r="J99" s="19" t="str">
        <f ca="1"/>
        <v>Charlie</v>
      </c>
      <c r="K99" s="19" t="str">
        <f ca="1"/>
        <v>Xray</v>
      </c>
      <c r="L99" s="19">
        <f ca="1"/>
        <v>777</v>
      </c>
    </row>
    <row r="100" spans="4:12" x14ac:dyDescent="0.2">
      <c r="D100" s="19">
        <f ca="1"/>
        <v>222</v>
      </c>
      <c r="E100" s="19" t="str">
        <f ca="1"/>
        <v>Yankee</v>
      </c>
      <c r="F100" s="19">
        <f ca="1"/>
        <v>888</v>
      </c>
      <c r="J100" s="19" t="str">
        <f ca="1"/>
        <v>Charlie</v>
      </c>
      <c r="K100" s="19" t="str">
        <f ca="1"/>
        <v>Yankee</v>
      </c>
      <c r="L100" s="19">
        <f ca="1"/>
        <v>888</v>
      </c>
    </row>
    <row r="101" spans="4:12" x14ac:dyDescent="0.2">
      <c r="D101" s="19">
        <f ca="1"/>
        <v>222</v>
      </c>
      <c r="E101" s="19" t="str">
        <f ca="1"/>
        <v>Zulu</v>
      </c>
      <c r="F101" s="19">
        <f ca="1"/>
        <v>999</v>
      </c>
      <c r="J101" s="19" t="str">
        <f ca="1"/>
        <v>Charlie</v>
      </c>
      <c r="K101" s="19" t="str">
        <f ca="1"/>
        <v>Zulu</v>
      </c>
      <c r="L101" s="19">
        <f ca="1"/>
        <v>999</v>
      </c>
    </row>
    <row r="102" spans="4:12" x14ac:dyDescent="0.2">
      <c r="D102" s="19">
        <f ca="1"/>
        <v>333</v>
      </c>
      <c r="E102" s="19" t="str">
        <f ca="1"/>
        <v>Xray</v>
      </c>
      <c r="F102" s="19">
        <f ca="1"/>
        <v>777</v>
      </c>
      <c r="J102" s="19">
        <f ca="1"/>
        <v>333</v>
      </c>
      <c r="K102" s="19" t="str">
        <f ca="1"/>
        <v>Xray</v>
      </c>
      <c r="L102" s="19">
        <f ca="1"/>
        <v>777</v>
      </c>
    </row>
    <row r="103" spans="4:12" x14ac:dyDescent="0.2">
      <c r="D103" s="19">
        <f ca="1"/>
        <v>333</v>
      </c>
      <c r="E103" s="19" t="str">
        <f ca="1"/>
        <v>Yankee</v>
      </c>
      <c r="F103" s="19">
        <f ca="1"/>
        <v>888</v>
      </c>
      <c r="J103" s="19">
        <f ca="1"/>
        <v>333</v>
      </c>
      <c r="K103" s="19" t="str">
        <f ca="1"/>
        <v>Yankee</v>
      </c>
      <c r="L103" s="19">
        <f ca="1"/>
        <v>888</v>
      </c>
    </row>
    <row r="104" spans="4:12" x14ac:dyDescent="0.2">
      <c r="D104" s="19">
        <f ca="1"/>
        <v>333</v>
      </c>
      <c r="E104" s="19" t="str">
        <f ca="1"/>
        <v>Zulu</v>
      </c>
      <c r="F104" s="19">
        <f ca="1"/>
        <v>999</v>
      </c>
      <c r="J104" s="19">
        <f ca="1"/>
        <v>333</v>
      </c>
      <c r="K104" s="19" t="str">
        <f ca="1"/>
        <v>Zulu</v>
      </c>
      <c r="L104" s="19">
        <f ca="1"/>
        <v>999</v>
      </c>
    </row>
    <row r="105" spans="4:12" x14ac:dyDescent="0.2">
      <c r="D105" s="51" t="str">
        <f ca="1" xml:space="preserve"> _xlfn.FORMULATEXT(D87)</f>
        <v>= RXL_Data.CrossJoin($D$68:$E$70, $K$68:$M$69, TRUE)</v>
      </c>
      <c r="J105" s="51" t="str">
        <f ca="1" xml:space="preserve"> _xlfn.FORMULATEXT(J87)</f>
        <v>= RXL_Data.CrossJoin($D$68:$E$70, $K$68:$M$69, TRUE, FALSE)</v>
      </c>
    </row>
    <row r="107" spans="4:12" x14ac:dyDescent="0.2">
      <c r="D107" t="s">
        <v>664</v>
      </c>
      <c r="J107" t="s">
        <v>664</v>
      </c>
    </row>
    <row r="108" spans="4:12" x14ac:dyDescent="0.2">
      <c r="D108" s="29" t="s">
        <v>667</v>
      </c>
      <c r="J108" s="29" t="s">
        <v>668</v>
      </c>
    </row>
    <row r="109" spans="4:12" x14ac:dyDescent="0.2">
      <c r="D109" s="67" t="str" cm="1">
        <f t="array" aca="1" ref="D109:F126" ca="1" xml:space="preserve"> RXL_Data.CrossJoin($D$68:$E$70, $K$68:$M$69, , , TRUE)</f>
        <v>Alpha</v>
      </c>
      <c r="E109" s="19">
        <f ca="1"/>
        <v>111</v>
      </c>
      <c r="F109" s="19" t="str">
        <f ca="1"/>
        <v>Xray</v>
      </c>
      <c r="J109" s="67" t="str" cm="1">
        <f t="array" aca="1" ref="J109:L126" ca="1" xml:space="preserve"> RXL_Data.CrossJoin($D$68:$E$70, $K$68:$M$69, , , TRUE, FALSE)</f>
        <v>Alpha</v>
      </c>
      <c r="K109" s="19">
        <f ca="1"/>
        <v>111</v>
      </c>
      <c r="L109" s="19" t="str">
        <f ca="1"/>
        <v>Xray</v>
      </c>
    </row>
    <row r="110" spans="4:12" x14ac:dyDescent="0.2">
      <c r="D110" s="19" t="str">
        <f ca="1"/>
        <v>Alpha</v>
      </c>
      <c r="E110" s="19">
        <f ca="1"/>
        <v>111</v>
      </c>
      <c r="F110" s="19">
        <f ca="1"/>
        <v>777</v>
      </c>
      <c r="J110" s="19" t="str">
        <f ca="1"/>
        <v>Alpha</v>
      </c>
      <c r="K110" s="19">
        <f ca="1"/>
        <v>111</v>
      </c>
      <c r="L110" s="19" t="str">
        <f ca="1"/>
        <v>Yankee</v>
      </c>
    </row>
    <row r="111" spans="4:12" x14ac:dyDescent="0.2">
      <c r="D111" s="19" t="str">
        <f ca="1"/>
        <v>Alpha</v>
      </c>
      <c r="E111" s="19">
        <f ca="1"/>
        <v>111</v>
      </c>
      <c r="F111" s="19" t="str">
        <f ca="1"/>
        <v>Yankee</v>
      </c>
      <c r="J111" s="19" t="str">
        <f ca="1"/>
        <v>Alpha</v>
      </c>
      <c r="K111" s="19">
        <f ca="1"/>
        <v>111</v>
      </c>
      <c r="L111" s="19" t="str">
        <f ca="1"/>
        <v>Zulu</v>
      </c>
    </row>
    <row r="112" spans="4:12" x14ac:dyDescent="0.2">
      <c r="D112" s="19" t="str">
        <f ca="1"/>
        <v>Alpha</v>
      </c>
      <c r="E112" s="19">
        <f ca="1"/>
        <v>111</v>
      </c>
      <c r="F112" s="19">
        <f ca="1"/>
        <v>888</v>
      </c>
      <c r="J112" s="19" t="str">
        <f ca="1"/>
        <v>Alpha</v>
      </c>
      <c r="K112" s="19">
        <f ca="1"/>
        <v>111</v>
      </c>
      <c r="L112" s="19">
        <f ca="1"/>
        <v>777</v>
      </c>
    </row>
    <row r="113" spans="4:12" x14ac:dyDescent="0.2">
      <c r="D113" s="19" t="str">
        <f ca="1"/>
        <v>Alpha</v>
      </c>
      <c r="E113" s="19">
        <f ca="1"/>
        <v>111</v>
      </c>
      <c r="F113" s="19" t="str">
        <f ca="1"/>
        <v>Zulu</v>
      </c>
      <c r="J113" s="19" t="str">
        <f ca="1"/>
        <v>Alpha</v>
      </c>
      <c r="K113" s="19">
        <f ca="1"/>
        <v>111</v>
      </c>
      <c r="L113" s="19">
        <f ca="1"/>
        <v>888</v>
      </c>
    </row>
    <row r="114" spans="4:12" x14ac:dyDescent="0.2">
      <c r="D114" s="19" t="str">
        <f ca="1"/>
        <v>Alpha</v>
      </c>
      <c r="E114" s="19">
        <f ca="1"/>
        <v>111</v>
      </c>
      <c r="F114" s="19">
        <f ca="1"/>
        <v>999</v>
      </c>
      <c r="J114" s="19" t="str">
        <f ca="1"/>
        <v>Alpha</v>
      </c>
      <c r="K114" s="19">
        <f ca="1"/>
        <v>111</v>
      </c>
      <c r="L114" s="19">
        <f ca="1"/>
        <v>999</v>
      </c>
    </row>
    <row r="115" spans="4:12" x14ac:dyDescent="0.2">
      <c r="D115" s="19" t="str">
        <f ca="1"/>
        <v>Bravo</v>
      </c>
      <c r="E115" s="19">
        <f ca="1"/>
        <v>222</v>
      </c>
      <c r="F115" s="19" t="str">
        <f ca="1"/>
        <v>Xray</v>
      </c>
      <c r="J115" s="19" t="str">
        <f ca="1"/>
        <v>Bravo</v>
      </c>
      <c r="K115" s="19">
        <f ca="1"/>
        <v>222</v>
      </c>
      <c r="L115" s="19" t="str">
        <f ca="1"/>
        <v>Xray</v>
      </c>
    </row>
    <row r="116" spans="4:12" x14ac:dyDescent="0.2">
      <c r="D116" s="19" t="str">
        <f ca="1"/>
        <v>Bravo</v>
      </c>
      <c r="E116" s="19">
        <f ca="1"/>
        <v>222</v>
      </c>
      <c r="F116" s="19">
        <f ca="1"/>
        <v>777</v>
      </c>
      <c r="J116" s="19" t="str">
        <f ca="1"/>
        <v>Bravo</v>
      </c>
      <c r="K116" s="19">
        <f ca="1"/>
        <v>222</v>
      </c>
      <c r="L116" s="19" t="str">
        <f ca="1"/>
        <v>Yankee</v>
      </c>
    </row>
    <row r="117" spans="4:12" x14ac:dyDescent="0.2">
      <c r="D117" s="19" t="str">
        <f ca="1"/>
        <v>Bravo</v>
      </c>
      <c r="E117" s="19">
        <f ca="1"/>
        <v>222</v>
      </c>
      <c r="F117" s="19" t="str">
        <f ca="1"/>
        <v>Yankee</v>
      </c>
      <c r="J117" s="19" t="str">
        <f ca="1"/>
        <v>Bravo</v>
      </c>
      <c r="K117" s="19">
        <f ca="1"/>
        <v>222</v>
      </c>
      <c r="L117" s="19" t="str">
        <f ca="1"/>
        <v>Zulu</v>
      </c>
    </row>
    <row r="118" spans="4:12" x14ac:dyDescent="0.2">
      <c r="D118" s="19" t="str">
        <f ca="1"/>
        <v>Bravo</v>
      </c>
      <c r="E118" s="19">
        <f ca="1"/>
        <v>222</v>
      </c>
      <c r="F118" s="19">
        <f ca="1"/>
        <v>888</v>
      </c>
      <c r="J118" s="19" t="str">
        <f ca="1"/>
        <v>Bravo</v>
      </c>
      <c r="K118" s="19">
        <f ca="1"/>
        <v>222</v>
      </c>
      <c r="L118" s="19">
        <f ca="1"/>
        <v>777</v>
      </c>
    </row>
    <row r="119" spans="4:12" x14ac:dyDescent="0.2">
      <c r="D119" s="19" t="str">
        <f ca="1"/>
        <v>Bravo</v>
      </c>
      <c r="E119" s="19">
        <f ca="1"/>
        <v>222</v>
      </c>
      <c r="F119" s="19" t="str">
        <f ca="1"/>
        <v>Zulu</v>
      </c>
      <c r="J119" s="19" t="str">
        <f ca="1"/>
        <v>Bravo</v>
      </c>
      <c r="K119" s="19">
        <f ca="1"/>
        <v>222</v>
      </c>
      <c r="L119" s="19">
        <f ca="1"/>
        <v>888</v>
      </c>
    </row>
    <row r="120" spans="4:12" x14ac:dyDescent="0.2">
      <c r="D120" s="19" t="str">
        <f ca="1"/>
        <v>Bravo</v>
      </c>
      <c r="E120" s="19">
        <f ca="1"/>
        <v>222</v>
      </c>
      <c r="F120" s="19">
        <f ca="1"/>
        <v>999</v>
      </c>
      <c r="J120" s="19" t="str">
        <f ca="1"/>
        <v>Bravo</v>
      </c>
      <c r="K120" s="19">
        <f ca="1"/>
        <v>222</v>
      </c>
      <c r="L120" s="19">
        <f ca="1"/>
        <v>999</v>
      </c>
    </row>
    <row r="121" spans="4:12" x14ac:dyDescent="0.2">
      <c r="D121" s="19" t="str">
        <f ca="1"/>
        <v>Charlie</v>
      </c>
      <c r="E121" s="19">
        <f ca="1"/>
        <v>333</v>
      </c>
      <c r="F121" s="19" t="str">
        <f ca="1"/>
        <v>Xray</v>
      </c>
      <c r="J121" s="19" t="str">
        <f ca="1"/>
        <v>Charlie</v>
      </c>
      <c r="K121" s="19">
        <f ca="1"/>
        <v>333</v>
      </c>
      <c r="L121" s="19" t="str">
        <f ca="1"/>
        <v>Xray</v>
      </c>
    </row>
    <row r="122" spans="4:12" x14ac:dyDescent="0.2">
      <c r="D122" s="19" t="str">
        <f ca="1"/>
        <v>Charlie</v>
      </c>
      <c r="E122" s="19">
        <f ca="1"/>
        <v>333</v>
      </c>
      <c r="F122" s="19">
        <f ca="1"/>
        <v>777</v>
      </c>
      <c r="J122" s="19" t="str">
        <f ca="1"/>
        <v>Charlie</v>
      </c>
      <c r="K122" s="19">
        <f ca="1"/>
        <v>333</v>
      </c>
      <c r="L122" s="19" t="str">
        <f ca="1"/>
        <v>Yankee</v>
      </c>
    </row>
    <row r="123" spans="4:12" x14ac:dyDescent="0.2">
      <c r="D123" s="19" t="str">
        <f ca="1"/>
        <v>Charlie</v>
      </c>
      <c r="E123" s="19">
        <f ca="1"/>
        <v>333</v>
      </c>
      <c r="F123" s="19" t="str">
        <f ca="1"/>
        <v>Yankee</v>
      </c>
      <c r="J123" s="19" t="str">
        <f ca="1"/>
        <v>Charlie</v>
      </c>
      <c r="K123" s="19">
        <f ca="1"/>
        <v>333</v>
      </c>
      <c r="L123" s="19" t="str">
        <f ca="1"/>
        <v>Zulu</v>
      </c>
    </row>
    <row r="124" spans="4:12" x14ac:dyDescent="0.2">
      <c r="D124" s="19" t="str">
        <f ca="1"/>
        <v>Charlie</v>
      </c>
      <c r="E124" s="19">
        <f ca="1"/>
        <v>333</v>
      </c>
      <c r="F124" s="19">
        <f ca="1"/>
        <v>888</v>
      </c>
      <c r="J124" s="19" t="str">
        <f ca="1"/>
        <v>Charlie</v>
      </c>
      <c r="K124" s="19">
        <f ca="1"/>
        <v>333</v>
      </c>
      <c r="L124" s="19">
        <f ca="1"/>
        <v>777</v>
      </c>
    </row>
    <row r="125" spans="4:12" x14ac:dyDescent="0.2">
      <c r="D125" s="19" t="str">
        <f ca="1"/>
        <v>Charlie</v>
      </c>
      <c r="E125" s="19">
        <f ca="1"/>
        <v>333</v>
      </c>
      <c r="F125" s="19" t="str">
        <f ca="1"/>
        <v>Zulu</v>
      </c>
      <c r="J125" s="19" t="str">
        <f ca="1"/>
        <v>Charlie</v>
      </c>
      <c r="K125" s="19">
        <f ca="1"/>
        <v>333</v>
      </c>
      <c r="L125" s="19">
        <f ca="1"/>
        <v>888</v>
      </c>
    </row>
    <row r="126" spans="4:12" x14ac:dyDescent="0.2">
      <c r="D126" s="19" t="str">
        <f ca="1"/>
        <v>Charlie</v>
      </c>
      <c r="E126" s="19">
        <f ca="1"/>
        <v>333</v>
      </c>
      <c r="F126" s="19">
        <f ca="1"/>
        <v>999</v>
      </c>
      <c r="J126" s="19" t="str">
        <f ca="1"/>
        <v>Charlie</v>
      </c>
      <c r="K126" s="19">
        <f ca="1"/>
        <v>333</v>
      </c>
      <c r="L126" s="19">
        <f ca="1"/>
        <v>999</v>
      </c>
    </row>
    <row r="127" spans="4:12" x14ac:dyDescent="0.2">
      <c r="D127" s="51" t="str">
        <f ca="1" xml:space="preserve"> _xlfn.FORMULATEXT(D109)</f>
        <v>= RXL_Data.CrossJoin($D$68:$E$70, $K$68:$M$69, , , TRUE)</v>
      </c>
      <c r="J127" s="51" t="str">
        <f ca="1" xml:space="preserve"> _xlfn.FORMULATEXT(J109)</f>
        <v>= RXL_Data.CrossJoin($D$68:$E$70, $K$68:$M$69, , , TRUE, FALSE)</v>
      </c>
    </row>
    <row r="129" spans="3:7" x14ac:dyDescent="0.2">
      <c r="C129" s="13" t="s">
        <v>669</v>
      </c>
    </row>
    <row r="130" spans="3:7" x14ac:dyDescent="0.2">
      <c r="D130" t="s">
        <v>670</v>
      </c>
    </row>
    <row r="131" spans="3:7" x14ac:dyDescent="0.2">
      <c r="D131" s="80" t="s">
        <v>672</v>
      </c>
    </row>
    <row r="132" spans="3:7" x14ac:dyDescent="0.2">
      <c r="D132" s="67" t="str" cm="1">
        <f t="array" aca="1" ref="D132:G143" ca="1" xml:space="preserve"> RXL_Data.CrossJoin($D$68:$E$71, $G$68:$H$71, , , , , , TRUE)</f>
        <v>Alpha</v>
      </c>
      <c r="E132" s="19">
        <f ca="1"/>
        <v>111</v>
      </c>
      <c r="F132" s="19" t="str">
        <f ca="1"/>
        <v>Echo</v>
      </c>
      <c r="G132" s="19">
        <f ca="1"/>
        <v>555</v>
      </c>
    </row>
    <row r="133" spans="3:7" x14ac:dyDescent="0.2">
      <c r="D133" s="19" t="str">
        <f ca="1"/>
        <v>Alpha</v>
      </c>
      <c r="E133" s="19">
        <f ca="1"/>
        <v>111</v>
      </c>
      <c r="F133" s="19" t="str">
        <f ca="1"/>
        <v>Foxtrot</v>
      </c>
      <c r="G133" s="19">
        <f ca="1"/>
        <v>666</v>
      </c>
    </row>
    <row r="134" spans="3:7" x14ac:dyDescent="0.2">
      <c r="D134" s="19" t="str">
        <f ca="1"/>
        <v>Alpha</v>
      </c>
      <c r="E134" s="19">
        <f ca="1"/>
        <v>111</v>
      </c>
      <c r="F134" s="19" t="str">
        <f ca="1"/>
        <v>Golf</v>
      </c>
      <c r="G134" s="19">
        <f ca="1"/>
        <v>777</v>
      </c>
    </row>
    <row r="135" spans="3:7" x14ac:dyDescent="0.2">
      <c r="D135" s="19" t="str">
        <f ca="1"/>
        <v>Bravo</v>
      </c>
      <c r="E135" s="19">
        <f ca="1"/>
        <v>222</v>
      </c>
      <c r="F135" s="19" t="str">
        <f ca="1"/>
        <v>Echo</v>
      </c>
      <c r="G135" s="19">
        <f ca="1"/>
        <v>555</v>
      </c>
    </row>
    <row r="136" spans="3:7" x14ac:dyDescent="0.2">
      <c r="D136" s="19" t="str">
        <f ca="1"/>
        <v>Bravo</v>
      </c>
      <c r="E136" s="19">
        <f ca="1"/>
        <v>222</v>
      </c>
      <c r="F136" s="19" t="str">
        <f ca="1"/>
        <v>Foxtrot</v>
      </c>
      <c r="G136" s="19">
        <f ca="1"/>
        <v>666</v>
      </c>
    </row>
    <row r="137" spans="3:7" x14ac:dyDescent="0.2">
      <c r="D137" s="19" t="str">
        <f ca="1"/>
        <v>Bravo</v>
      </c>
      <c r="E137" s="19">
        <f ca="1"/>
        <v>222</v>
      </c>
      <c r="F137" s="19" t="str">
        <f ca="1"/>
        <v>Golf</v>
      </c>
      <c r="G137" s="19">
        <f ca="1"/>
        <v>777</v>
      </c>
    </row>
    <row r="138" spans="3:7" x14ac:dyDescent="0.2">
      <c r="D138" s="19" t="str">
        <f ca="1"/>
        <v>Charlie</v>
      </c>
      <c r="E138" s="19">
        <f ca="1"/>
        <v>333</v>
      </c>
      <c r="F138" s="19" t="str">
        <f ca="1"/>
        <v>Echo</v>
      </c>
      <c r="G138" s="19">
        <f ca="1"/>
        <v>555</v>
      </c>
    </row>
    <row r="139" spans="3:7" x14ac:dyDescent="0.2">
      <c r="D139" s="19" t="str">
        <f ca="1"/>
        <v>Charlie</v>
      </c>
      <c r="E139" s="19">
        <f ca="1"/>
        <v>333</v>
      </c>
      <c r="F139" s="19" t="str">
        <f ca="1"/>
        <v>Foxtrot</v>
      </c>
      <c r="G139" s="19">
        <f ca="1"/>
        <v>666</v>
      </c>
    </row>
    <row r="140" spans="3:7" x14ac:dyDescent="0.2">
      <c r="D140" s="19" t="str">
        <f ca="1"/>
        <v>Charlie</v>
      </c>
      <c r="E140" s="19">
        <f ca="1"/>
        <v>333</v>
      </c>
      <c r="F140" s="19" t="str">
        <f ca="1"/>
        <v>Golf</v>
      </c>
      <c r="G140" s="19">
        <f ca="1"/>
        <v>777</v>
      </c>
    </row>
    <row r="141" spans="3:7" x14ac:dyDescent="0.2">
      <c r="D141" s="19" t="str">
        <f ca="1"/>
        <v>Delta</v>
      </c>
      <c r="E141" s="19" t="str">
        <f ca="1"/>
        <v/>
      </c>
      <c r="F141" s="19" t="str">
        <f ca="1"/>
        <v>Echo</v>
      </c>
      <c r="G141" s="19">
        <f ca="1"/>
        <v>555</v>
      </c>
    </row>
    <row r="142" spans="3:7" x14ac:dyDescent="0.2">
      <c r="D142" s="19" t="str">
        <f ca="1"/>
        <v>Delta</v>
      </c>
      <c r="E142" s="19" t="str">
        <f ca="1"/>
        <v/>
      </c>
      <c r="F142" s="19" t="str">
        <f ca="1"/>
        <v>Foxtrot</v>
      </c>
      <c r="G142" s="19">
        <f ca="1"/>
        <v>666</v>
      </c>
    </row>
    <row r="143" spans="3:7" x14ac:dyDescent="0.2">
      <c r="D143" s="19" t="str">
        <f ca="1"/>
        <v>Delta</v>
      </c>
      <c r="E143" s="19" t="str">
        <f ca="1"/>
        <v/>
      </c>
      <c r="F143" s="19" t="str">
        <f ca="1"/>
        <v>Golf</v>
      </c>
      <c r="G143" s="19">
        <f ca="1"/>
        <v>777</v>
      </c>
    </row>
    <row r="144" spans="3:7" x14ac:dyDescent="0.2">
      <c r="D144" s="51" t="str">
        <f ca="1" xml:space="preserve"> _xlfn.FORMULATEXT(D132)</f>
        <v>= RXL_Data.CrossJoin($D$68:$E$71, $G$68:$H$71, , , , , , TRUE)</v>
      </c>
    </row>
    <row r="146" spans="4:6" x14ac:dyDescent="0.2">
      <c r="D146" t="s">
        <v>671</v>
      </c>
    </row>
    <row r="147" spans="4:6" x14ac:dyDescent="0.2">
      <c r="D147" s="80" t="s">
        <v>673</v>
      </c>
    </row>
    <row r="148" spans="4:6" x14ac:dyDescent="0.2">
      <c r="D148" s="67" t="str" cm="1">
        <f t="array" aca="1" ref="D148:F168" ca="1" xml:space="preserve"> RXL_Data.CrossJoin($D$68:$E$71, $G$68:$H$71, TRUE, , , , , TRUE)</f>
        <v>Alpha</v>
      </c>
      <c r="E148" s="19" t="str">
        <f ca="1"/>
        <v>Echo</v>
      </c>
      <c r="F148" s="19">
        <f ca="1"/>
        <v>555</v>
      </c>
    </row>
    <row r="149" spans="4:6" x14ac:dyDescent="0.2">
      <c r="D149" s="19" t="str">
        <f ca="1"/>
        <v>Alpha</v>
      </c>
      <c r="E149" s="19" t="str">
        <f ca="1"/>
        <v>Foxtrot</v>
      </c>
      <c r="F149" s="19">
        <f ca="1"/>
        <v>666</v>
      </c>
    </row>
    <row r="150" spans="4:6" x14ac:dyDescent="0.2">
      <c r="D150" s="19" t="str">
        <f ca="1"/>
        <v>Alpha</v>
      </c>
      <c r="E150" s="19" t="str">
        <f ca="1"/>
        <v>Golf</v>
      </c>
      <c r="F150" s="19">
        <f ca="1"/>
        <v>777</v>
      </c>
    </row>
    <row r="151" spans="4:6" x14ac:dyDescent="0.2">
      <c r="D151" s="19" t="str">
        <f ca="1"/>
        <v>Bravo</v>
      </c>
      <c r="E151" s="19" t="str">
        <f ca="1"/>
        <v>Echo</v>
      </c>
      <c r="F151" s="19">
        <f ca="1"/>
        <v>555</v>
      </c>
    </row>
    <row r="152" spans="4:6" x14ac:dyDescent="0.2">
      <c r="D152" s="19" t="str">
        <f ca="1"/>
        <v>Bravo</v>
      </c>
      <c r="E152" s="19" t="str">
        <f ca="1"/>
        <v>Foxtrot</v>
      </c>
      <c r="F152" s="19">
        <f ca="1"/>
        <v>666</v>
      </c>
    </row>
    <row r="153" spans="4:6" x14ac:dyDescent="0.2">
      <c r="D153" s="19" t="str">
        <f ca="1"/>
        <v>Bravo</v>
      </c>
      <c r="E153" s="19" t="str">
        <f ca="1"/>
        <v>Golf</v>
      </c>
      <c r="F153" s="19">
        <f ca="1"/>
        <v>777</v>
      </c>
    </row>
    <row r="154" spans="4:6" x14ac:dyDescent="0.2">
      <c r="D154" s="19" t="str">
        <f ca="1"/>
        <v>Charlie</v>
      </c>
      <c r="E154" s="19" t="str">
        <f ca="1"/>
        <v>Echo</v>
      </c>
      <c r="F154" s="19">
        <f ca="1"/>
        <v>555</v>
      </c>
    </row>
    <row r="155" spans="4:6" x14ac:dyDescent="0.2">
      <c r="D155" s="19" t="str">
        <f ca="1"/>
        <v>Charlie</v>
      </c>
      <c r="E155" s="19" t="str">
        <f ca="1"/>
        <v>Foxtrot</v>
      </c>
      <c r="F155" s="19">
        <f ca="1"/>
        <v>666</v>
      </c>
    </row>
    <row r="156" spans="4:6" x14ac:dyDescent="0.2">
      <c r="D156" s="19" t="str">
        <f ca="1"/>
        <v>Charlie</v>
      </c>
      <c r="E156" s="19" t="str">
        <f ca="1"/>
        <v>Golf</v>
      </c>
      <c r="F156" s="19">
        <f ca="1"/>
        <v>777</v>
      </c>
    </row>
    <row r="157" spans="4:6" x14ac:dyDescent="0.2">
      <c r="D157" s="19" t="str">
        <f ca="1"/>
        <v>Delta</v>
      </c>
      <c r="E157" s="19" t="str">
        <f ca="1"/>
        <v>Echo</v>
      </c>
      <c r="F157" s="19">
        <f ca="1"/>
        <v>555</v>
      </c>
    </row>
    <row r="158" spans="4:6" x14ac:dyDescent="0.2">
      <c r="D158" s="19" t="str">
        <f ca="1"/>
        <v>Delta</v>
      </c>
      <c r="E158" s="19" t="str">
        <f ca="1"/>
        <v>Foxtrot</v>
      </c>
      <c r="F158" s="19">
        <f ca="1"/>
        <v>666</v>
      </c>
    </row>
    <row r="159" spans="4:6" x14ac:dyDescent="0.2">
      <c r="D159" s="19" t="str">
        <f ca="1"/>
        <v>Delta</v>
      </c>
      <c r="E159" s="19" t="str">
        <f ca="1"/>
        <v>Golf</v>
      </c>
      <c r="F159" s="19">
        <f ca="1"/>
        <v>777</v>
      </c>
    </row>
    <row r="160" spans="4:6" x14ac:dyDescent="0.2">
      <c r="D160" s="19">
        <f ca="1"/>
        <v>111</v>
      </c>
      <c r="E160" s="19" t="str">
        <f ca="1"/>
        <v>Echo</v>
      </c>
      <c r="F160" s="19">
        <f ca="1"/>
        <v>555</v>
      </c>
    </row>
    <row r="161" spans="3:7" x14ac:dyDescent="0.2">
      <c r="D161" s="19">
        <f ca="1"/>
        <v>111</v>
      </c>
      <c r="E161" s="19" t="str">
        <f ca="1"/>
        <v>Foxtrot</v>
      </c>
      <c r="F161" s="19">
        <f ca="1"/>
        <v>666</v>
      </c>
    </row>
    <row r="162" spans="3:7" x14ac:dyDescent="0.2">
      <c r="D162" s="19">
        <f ca="1"/>
        <v>111</v>
      </c>
      <c r="E162" s="19" t="str">
        <f ca="1"/>
        <v>Golf</v>
      </c>
      <c r="F162" s="19">
        <f ca="1"/>
        <v>777</v>
      </c>
    </row>
    <row r="163" spans="3:7" x14ac:dyDescent="0.2">
      <c r="D163" s="19">
        <f ca="1"/>
        <v>222</v>
      </c>
      <c r="E163" s="19" t="str">
        <f ca="1"/>
        <v>Echo</v>
      </c>
      <c r="F163" s="19">
        <f ca="1"/>
        <v>555</v>
      </c>
    </row>
    <row r="164" spans="3:7" x14ac:dyDescent="0.2">
      <c r="D164" s="19">
        <f ca="1"/>
        <v>222</v>
      </c>
      <c r="E164" s="19" t="str">
        <f ca="1"/>
        <v>Foxtrot</v>
      </c>
      <c r="F164" s="19">
        <f ca="1"/>
        <v>666</v>
      </c>
    </row>
    <row r="165" spans="3:7" x14ac:dyDescent="0.2">
      <c r="D165" s="19">
        <f ca="1"/>
        <v>222</v>
      </c>
      <c r="E165" s="19" t="str">
        <f ca="1"/>
        <v>Golf</v>
      </c>
      <c r="F165" s="19">
        <f ca="1"/>
        <v>777</v>
      </c>
    </row>
    <row r="166" spans="3:7" x14ac:dyDescent="0.2">
      <c r="D166" s="19">
        <f ca="1"/>
        <v>333</v>
      </c>
      <c r="E166" s="19" t="str">
        <f ca="1"/>
        <v>Echo</v>
      </c>
      <c r="F166" s="19">
        <f ca="1"/>
        <v>555</v>
      </c>
    </row>
    <row r="167" spans="3:7" x14ac:dyDescent="0.2">
      <c r="D167" s="19">
        <f ca="1"/>
        <v>333</v>
      </c>
      <c r="E167" s="19" t="str">
        <f ca="1"/>
        <v>Foxtrot</v>
      </c>
      <c r="F167" s="19">
        <f ca="1"/>
        <v>666</v>
      </c>
    </row>
    <row r="168" spans="3:7" x14ac:dyDescent="0.2">
      <c r="D168" s="19">
        <f ca="1"/>
        <v>333</v>
      </c>
      <c r="E168" s="19" t="str">
        <f ca="1"/>
        <v>Golf</v>
      </c>
      <c r="F168" s="19">
        <f ca="1"/>
        <v>777</v>
      </c>
    </row>
    <row r="169" spans="3:7" x14ac:dyDescent="0.2">
      <c r="D169" s="51" t="str">
        <f ca="1" xml:space="preserve"> _xlfn.FORMULATEXT(D148)</f>
        <v>= RXL_Data.CrossJoin($D$68:$E$71, $G$68:$H$71, TRUE, , , , , TRUE)</v>
      </c>
    </row>
    <row r="171" spans="3:7" x14ac:dyDescent="0.2">
      <c r="C171" s="13" t="s">
        <v>674</v>
      </c>
    </row>
    <row r="172" spans="3:7" x14ac:dyDescent="0.2">
      <c r="D172" t="s">
        <v>649</v>
      </c>
    </row>
    <row r="173" spans="3:7" x14ac:dyDescent="0.2">
      <c r="D173" s="24" t="s">
        <v>198</v>
      </c>
      <c r="F173" s="24" t="s">
        <v>202</v>
      </c>
      <c r="G173" s="24">
        <v>111</v>
      </c>
    </row>
    <row r="174" spans="3:7" x14ac:dyDescent="0.2">
      <c r="D174" s="24" t="s">
        <v>199</v>
      </c>
      <c r="F174" s="24" t="s">
        <v>660</v>
      </c>
      <c r="G174" s="24">
        <v>111</v>
      </c>
    </row>
    <row r="175" spans="3:7" x14ac:dyDescent="0.2">
      <c r="D175" s="24" t="s">
        <v>200</v>
      </c>
      <c r="F175" s="24" t="s">
        <v>661</v>
      </c>
      <c r="G175" s="24">
        <v>111</v>
      </c>
    </row>
    <row r="176" spans="3:7" x14ac:dyDescent="0.2">
      <c r="D176" s="24" t="s">
        <v>201</v>
      </c>
      <c r="F176" s="24"/>
      <c r="G176" s="24"/>
    </row>
    <row r="177" spans="4:31" x14ac:dyDescent="0.2">
      <c r="L177" t="s">
        <v>678</v>
      </c>
    </row>
    <row r="178" spans="4:31" x14ac:dyDescent="0.2">
      <c r="D178" t="s">
        <v>675</v>
      </c>
      <c r="H178" t="s">
        <v>675</v>
      </c>
      <c r="L178" s="29" t="s">
        <v>677</v>
      </c>
    </row>
    <row r="179" spans="4:31" x14ac:dyDescent="0.2">
      <c r="D179" s="29" t="s">
        <v>676</v>
      </c>
      <c r="H179" s="29" t="s">
        <v>677</v>
      </c>
      <c r="L179" s="29" t="s">
        <v>679</v>
      </c>
    </row>
    <row r="180" spans="4:31" x14ac:dyDescent="0.2">
      <c r="D180" s="67" t="str" cm="1">
        <f t="array" aca="1" ref="D180:E211" ca="1" xml:space="preserve"> RXL_Data.CrossJoin($D$173:$D$176, $F$173:$G$176, TRUE, , TRUE, , , , , FALSE)</f>
        <v>Alpha</v>
      </c>
      <c r="E180" s="19" t="str">
        <f ca="1"/>
        <v>Echo</v>
      </c>
      <c r="H180" s="67" t="str" cm="1">
        <f t="array" aca="1" ref="H180:I199" ca="1" xml:space="preserve"> RXL_Data.CrossJoin($D$173:$D$176, $F$173:$G$176, TRUE, , TRUE, , , , , TRUE)</f>
        <v>Alpha</v>
      </c>
      <c r="I180" s="19" t="str">
        <f ca="1"/>
        <v>Echo</v>
      </c>
      <c r="L180" s="67" t="str" cm="1">
        <f t="array" aca="1" ref="L180:AE181" ca="1" xml:space="preserve"> RXL_Data.CrossJoin($D$173:$D$176, $F$173:$G$176, TRUE, , TRUE, , , , , TRUE, FALSE)</f>
        <v>Alpha</v>
      </c>
      <c r="M180" s="19" t="str">
        <f ca="1"/>
        <v>Alpha</v>
      </c>
      <c r="N180" s="19" t="str">
        <f ca="1"/>
        <v>Alpha</v>
      </c>
      <c r="O180" s="19" t="str">
        <f ca="1"/>
        <v>Alpha</v>
      </c>
      <c r="P180" s="19" t="str">
        <f ca="1"/>
        <v>Alpha</v>
      </c>
      <c r="Q180" s="19" t="str">
        <f ca="1"/>
        <v>Bravo</v>
      </c>
      <c r="R180" s="19" t="str">
        <f ca="1"/>
        <v>Bravo</v>
      </c>
      <c r="S180" s="19" t="str">
        <f ca="1"/>
        <v>Bravo</v>
      </c>
      <c r="T180" s="19" t="str">
        <f ca="1"/>
        <v>Bravo</v>
      </c>
      <c r="U180" s="19" t="str">
        <f ca="1"/>
        <v>Bravo</v>
      </c>
      <c r="V180" s="19" t="str">
        <f ca="1"/>
        <v>Charlie</v>
      </c>
      <c r="W180" s="19" t="str">
        <f ca="1"/>
        <v>Charlie</v>
      </c>
      <c r="X180" s="19" t="str">
        <f ca="1"/>
        <v>Charlie</v>
      </c>
      <c r="Y180" s="19" t="str">
        <f ca="1"/>
        <v>Charlie</v>
      </c>
      <c r="Z180" s="19" t="str">
        <f ca="1"/>
        <v>Charlie</v>
      </c>
      <c r="AA180" s="19" t="str">
        <f ca="1"/>
        <v>Delta</v>
      </c>
      <c r="AB180" s="19" t="str">
        <f ca="1"/>
        <v>Delta</v>
      </c>
      <c r="AC180" s="19" t="str">
        <f ca="1"/>
        <v>Delta</v>
      </c>
      <c r="AD180" s="19" t="str">
        <f ca="1"/>
        <v>Delta</v>
      </c>
      <c r="AE180" s="19" t="str">
        <f ca="1"/>
        <v>Delta</v>
      </c>
    </row>
    <row r="181" spans="4:31" x14ac:dyDescent="0.2">
      <c r="D181" s="19" t="str">
        <f ca="1"/>
        <v>Alpha</v>
      </c>
      <c r="E181" s="19" t="str">
        <f ca="1"/>
        <v>Foxtrot</v>
      </c>
      <c r="H181" s="19" t="str">
        <f ca="1"/>
        <v>Alpha</v>
      </c>
      <c r="I181" s="19" t="str">
        <f ca="1"/>
        <v>Foxtrot</v>
      </c>
      <c r="L181" s="19" t="str">
        <f ca="1"/>
        <v>Echo</v>
      </c>
      <c r="M181" s="19" t="str">
        <f ca="1"/>
        <v>Foxtrot</v>
      </c>
      <c r="N181" s="19" t="str">
        <f ca="1"/>
        <v>Golf</v>
      </c>
      <c r="O181" s="19" t="str">
        <f ca="1"/>
        <v/>
      </c>
      <c r="P181" s="19">
        <f ca="1"/>
        <v>111</v>
      </c>
      <c r="Q181" s="19" t="str">
        <f ca="1"/>
        <v>Echo</v>
      </c>
      <c r="R181" s="19" t="str">
        <f ca="1"/>
        <v>Foxtrot</v>
      </c>
      <c r="S181" s="19" t="str">
        <f ca="1"/>
        <v>Golf</v>
      </c>
      <c r="T181" s="19" t="str">
        <f ca="1"/>
        <v/>
      </c>
      <c r="U181" s="19">
        <f ca="1"/>
        <v>111</v>
      </c>
      <c r="V181" s="19" t="str">
        <f ca="1"/>
        <v>Echo</v>
      </c>
      <c r="W181" s="19" t="str">
        <f ca="1"/>
        <v>Foxtrot</v>
      </c>
      <c r="X181" s="19" t="str">
        <f ca="1"/>
        <v>Golf</v>
      </c>
      <c r="Y181" s="19" t="str">
        <f ca="1"/>
        <v/>
      </c>
      <c r="Z181" s="19">
        <f ca="1"/>
        <v>111</v>
      </c>
      <c r="AA181" s="19" t="str">
        <f ca="1"/>
        <v>Echo</v>
      </c>
      <c r="AB181" s="19" t="str">
        <f ca="1"/>
        <v>Foxtrot</v>
      </c>
      <c r="AC181" s="19" t="str">
        <f ca="1"/>
        <v>Golf</v>
      </c>
      <c r="AD181" s="19" t="str">
        <f ca="1"/>
        <v/>
      </c>
      <c r="AE181" s="19">
        <f ca="1"/>
        <v>111</v>
      </c>
    </row>
    <row r="182" spans="4:31" x14ac:dyDescent="0.2">
      <c r="D182" s="19" t="str">
        <f ca="1"/>
        <v>Alpha</v>
      </c>
      <c r="E182" s="19" t="str">
        <f ca="1"/>
        <v>Golf</v>
      </c>
      <c r="H182" s="19" t="str">
        <f ca="1"/>
        <v>Alpha</v>
      </c>
      <c r="I182" s="19" t="str">
        <f ca="1"/>
        <v>Golf</v>
      </c>
      <c r="L182" s="51" t="str">
        <f ca="1" xml:space="preserve"> _xlfn.FORMULATEXT(L180)</f>
        <v>= RXL_Data.CrossJoin($D$173:$D$176, $F$173:$G$176, TRUE, , TRUE, , , , , TRUE, FALSE)</v>
      </c>
    </row>
    <row r="183" spans="4:31" x14ac:dyDescent="0.2">
      <c r="D183" s="19" t="str">
        <f ca="1"/>
        <v>Alpha</v>
      </c>
      <c r="E183" s="19" t="str">
        <f ca="1"/>
        <v/>
      </c>
      <c r="H183" s="19" t="str">
        <f ca="1"/>
        <v>Alpha</v>
      </c>
      <c r="I183" s="19" t="str">
        <f ca="1"/>
        <v/>
      </c>
    </row>
    <row r="184" spans="4:31" x14ac:dyDescent="0.2">
      <c r="D184" s="19" t="str">
        <f ca="1"/>
        <v>Alpha</v>
      </c>
      <c r="E184" s="19">
        <f ca="1"/>
        <v>111</v>
      </c>
      <c r="H184" s="19" t="str">
        <f ca="1"/>
        <v>Alpha</v>
      </c>
      <c r="I184" s="19">
        <f ca="1"/>
        <v>111</v>
      </c>
    </row>
    <row r="185" spans="4:31" x14ac:dyDescent="0.2">
      <c r="D185" s="19" t="str">
        <f ca="1"/>
        <v>Alpha</v>
      </c>
      <c r="E185" s="19">
        <f ca="1"/>
        <v>111</v>
      </c>
      <c r="H185" s="19" t="str">
        <f ca="1"/>
        <v>Bravo</v>
      </c>
      <c r="I185" s="19" t="str">
        <f ca="1"/>
        <v>Echo</v>
      </c>
    </row>
    <row r="186" spans="4:31" x14ac:dyDescent="0.2">
      <c r="D186" s="19" t="str">
        <f ca="1"/>
        <v>Alpha</v>
      </c>
      <c r="E186" s="19">
        <f ca="1"/>
        <v>111</v>
      </c>
      <c r="H186" s="19" t="str">
        <f ca="1"/>
        <v>Bravo</v>
      </c>
      <c r="I186" s="19" t="str">
        <f ca="1"/>
        <v>Foxtrot</v>
      </c>
    </row>
    <row r="187" spans="4:31" x14ac:dyDescent="0.2">
      <c r="D187" s="19" t="str">
        <f ca="1"/>
        <v>Alpha</v>
      </c>
      <c r="E187" s="19" t="str">
        <f ca="1"/>
        <v/>
      </c>
      <c r="H187" s="19" t="str">
        <f ca="1"/>
        <v>Bravo</v>
      </c>
      <c r="I187" s="19" t="str">
        <f ca="1"/>
        <v>Golf</v>
      </c>
    </row>
    <row r="188" spans="4:31" x14ac:dyDescent="0.2">
      <c r="D188" s="19" t="str">
        <f ca="1"/>
        <v>Bravo</v>
      </c>
      <c r="E188" s="19" t="str">
        <f ca="1"/>
        <v>Echo</v>
      </c>
      <c r="H188" s="19" t="str">
        <f ca="1"/>
        <v>Bravo</v>
      </c>
      <c r="I188" s="19" t="str">
        <f ca="1"/>
        <v/>
      </c>
    </row>
    <row r="189" spans="4:31" x14ac:dyDescent="0.2">
      <c r="D189" s="19" t="str">
        <f ca="1"/>
        <v>Bravo</v>
      </c>
      <c r="E189" s="19" t="str">
        <f ca="1"/>
        <v>Foxtrot</v>
      </c>
      <c r="H189" s="19" t="str">
        <f ca="1"/>
        <v>Bravo</v>
      </c>
      <c r="I189" s="19">
        <f ca="1"/>
        <v>111</v>
      </c>
    </row>
    <row r="190" spans="4:31" x14ac:dyDescent="0.2">
      <c r="D190" s="19" t="str">
        <f ca="1"/>
        <v>Bravo</v>
      </c>
      <c r="E190" s="19" t="str">
        <f ca="1"/>
        <v>Golf</v>
      </c>
      <c r="H190" s="19" t="str">
        <f ca="1"/>
        <v>Charlie</v>
      </c>
      <c r="I190" s="19" t="str">
        <f ca="1"/>
        <v>Echo</v>
      </c>
    </row>
    <row r="191" spans="4:31" x14ac:dyDescent="0.2">
      <c r="D191" s="19" t="str">
        <f ca="1"/>
        <v>Bravo</v>
      </c>
      <c r="E191" s="19" t="str">
        <f ca="1"/>
        <v/>
      </c>
      <c r="H191" s="19" t="str">
        <f ca="1"/>
        <v>Charlie</v>
      </c>
      <c r="I191" s="19" t="str">
        <f ca="1"/>
        <v>Foxtrot</v>
      </c>
    </row>
    <row r="192" spans="4:31" x14ac:dyDescent="0.2">
      <c r="D192" s="19" t="str">
        <f ca="1"/>
        <v>Bravo</v>
      </c>
      <c r="E192" s="19">
        <f ca="1"/>
        <v>111</v>
      </c>
      <c r="H192" s="19" t="str">
        <f ca="1"/>
        <v>Charlie</v>
      </c>
      <c r="I192" s="19" t="str">
        <f ca="1"/>
        <v>Golf</v>
      </c>
    </row>
    <row r="193" spans="4:9" x14ac:dyDescent="0.2">
      <c r="D193" s="19" t="str">
        <f ca="1"/>
        <v>Bravo</v>
      </c>
      <c r="E193" s="19">
        <f ca="1"/>
        <v>111</v>
      </c>
      <c r="H193" s="19" t="str">
        <f ca="1"/>
        <v>Charlie</v>
      </c>
      <c r="I193" s="19" t="str">
        <f ca="1"/>
        <v/>
      </c>
    </row>
    <row r="194" spans="4:9" x14ac:dyDescent="0.2">
      <c r="D194" s="19" t="str">
        <f ca="1"/>
        <v>Bravo</v>
      </c>
      <c r="E194" s="19">
        <f ca="1"/>
        <v>111</v>
      </c>
      <c r="H194" s="19" t="str">
        <f ca="1"/>
        <v>Charlie</v>
      </c>
      <c r="I194" s="19">
        <f ca="1"/>
        <v>111</v>
      </c>
    </row>
    <row r="195" spans="4:9" x14ac:dyDescent="0.2">
      <c r="D195" s="19" t="str">
        <f ca="1"/>
        <v>Bravo</v>
      </c>
      <c r="E195" s="19" t="str">
        <f ca="1"/>
        <v/>
      </c>
      <c r="H195" s="19" t="str">
        <f ca="1"/>
        <v>Delta</v>
      </c>
      <c r="I195" s="19" t="str">
        <f ca="1"/>
        <v>Echo</v>
      </c>
    </row>
    <row r="196" spans="4:9" x14ac:dyDescent="0.2">
      <c r="D196" s="19" t="str">
        <f ca="1"/>
        <v>Charlie</v>
      </c>
      <c r="E196" s="19" t="str">
        <f ca="1"/>
        <v>Echo</v>
      </c>
      <c r="H196" s="19" t="str">
        <f ca="1"/>
        <v>Delta</v>
      </c>
      <c r="I196" s="19" t="str">
        <f ca="1"/>
        <v>Foxtrot</v>
      </c>
    </row>
    <row r="197" spans="4:9" x14ac:dyDescent="0.2">
      <c r="D197" s="19" t="str">
        <f ca="1"/>
        <v>Charlie</v>
      </c>
      <c r="E197" s="19" t="str">
        <f ca="1"/>
        <v>Foxtrot</v>
      </c>
      <c r="H197" s="19" t="str">
        <f ca="1"/>
        <v>Delta</v>
      </c>
      <c r="I197" s="19" t="str">
        <f ca="1"/>
        <v>Golf</v>
      </c>
    </row>
    <row r="198" spans="4:9" x14ac:dyDescent="0.2">
      <c r="D198" s="19" t="str">
        <f ca="1"/>
        <v>Charlie</v>
      </c>
      <c r="E198" s="19" t="str">
        <f ca="1"/>
        <v>Golf</v>
      </c>
      <c r="H198" s="19" t="str">
        <f ca="1"/>
        <v>Delta</v>
      </c>
      <c r="I198" s="19" t="str">
        <f ca="1"/>
        <v/>
      </c>
    </row>
    <row r="199" spans="4:9" x14ac:dyDescent="0.2">
      <c r="D199" s="19" t="str">
        <f ca="1"/>
        <v>Charlie</v>
      </c>
      <c r="E199" s="19" t="str">
        <f ca="1"/>
        <v/>
      </c>
      <c r="H199" s="19" t="str">
        <f ca="1"/>
        <v>Delta</v>
      </c>
      <c r="I199" s="19">
        <f ca="1"/>
        <v>111</v>
      </c>
    </row>
    <row r="200" spans="4:9" x14ac:dyDescent="0.2">
      <c r="D200" s="19" t="str">
        <f ca="1"/>
        <v>Charlie</v>
      </c>
      <c r="E200" s="19">
        <f ca="1"/>
        <v>111</v>
      </c>
      <c r="H200" s="19"/>
      <c r="I200" s="19"/>
    </row>
    <row r="201" spans="4:9" x14ac:dyDescent="0.2">
      <c r="D201" s="19" t="str">
        <f ca="1"/>
        <v>Charlie</v>
      </c>
      <c r="E201" s="19">
        <f ca="1"/>
        <v>111</v>
      </c>
      <c r="H201" s="19"/>
      <c r="I201" s="19"/>
    </row>
    <row r="202" spans="4:9" x14ac:dyDescent="0.2">
      <c r="D202" s="19" t="str">
        <f ca="1"/>
        <v>Charlie</v>
      </c>
      <c r="E202" s="19">
        <f ca="1"/>
        <v>111</v>
      </c>
      <c r="H202" s="19"/>
      <c r="I202" s="19"/>
    </row>
    <row r="203" spans="4:9" x14ac:dyDescent="0.2">
      <c r="D203" s="19" t="str">
        <f ca="1"/>
        <v>Charlie</v>
      </c>
      <c r="E203" s="19" t="str">
        <f ca="1"/>
        <v/>
      </c>
      <c r="H203" s="19"/>
      <c r="I203" s="19"/>
    </row>
    <row r="204" spans="4:9" x14ac:dyDescent="0.2">
      <c r="D204" s="19" t="str">
        <f ca="1"/>
        <v>Delta</v>
      </c>
      <c r="E204" s="19" t="str">
        <f ca="1"/>
        <v>Echo</v>
      </c>
      <c r="H204" s="19"/>
      <c r="I204" s="19"/>
    </row>
    <row r="205" spans="4:9" x14ac:dyDescent="0.2">
      <c r="D205" s="19" t="str">
        <f ca="1"/>
        <v>Delta</v>
      </c>
      <c r="E205" s="19" t="str">
        <f ca="1"/>
        <v>Foxtrot</v>
      </c>
      <c r="H205" s="19"/>
      <c r="I205" s="19"/>
    </row>
    <row r="206" spans="4:9" x14ac:dyDescent="0.2">
      <c r="D206" s="19" t="str">
        <f ca="1"/>
        <v>Delta</v>
      </c>
      <c r="E206" s="19" t="str">
        <f ca="1"/>
        <v>Golf</v>
      </c>
      <c r="H206" s="19"/>
      <c r="I206" s="19"/>
    </row>
    <row r="207" spans="4:9" x14ac:dyDescent="0.2">
      <c r="D207" s="19" t="str">
        <f ca="1"/>
        <v>Delta</v>
      </c>
      <c r="E207" s="19" t="str">
        <f ca="1"/>
        <v/>
      </c>
      <c r="H207" s="19"/>
      <c r="I207" s="19"/>
    </row>
    <row r="208" spans="4:9" x14ac:dyDescent="0.2">
      <c r="D208" s="19" t="str">
        <f ca="1"/>
        <v>Delta</v>
      </c>
      <c r="E208" s="19">
        <f ca="1"/>
        <v>111</v>
      </c>
      <c r="H208" s="19"/>
      <c r="I208" s="19"/>
    </row>
    <row r="209" spans="2:18" x14ac:dyDescent="0.2">
      <c r="D209" s="19" t="str">
        <f ca="1"/>
        <v>Delta</v>
      </c>
      <c r="E209" s="19">
        <f ca="1"/>
        <v>111</v>
      </c>
      <c r="H209" s="19"/>
      <c r="I209" s="19"/>
    </row>
    <row r="210" spans="2:18" x14ac:dyDescent="0.2">
      <c r="D210" s="19" t="str">
        <f ca="1"/>
        <v>Delta</v>
      </c>
      <c r="E210" s="19">
        <f ca="1"/>
        <v>111</v>
      </c>
      <c r="H210" s="19"/>
      <c r="I210" s="19"/>
    </row>
    <row r="211" spans="2:18" x14ac:dyDescent="0.2">
      <c r="D211" s="19" t="str">
        <f ca="1"/>
        <v>Delta</v>
      </c>
      <c r="E211" s="19" t="str">
        <f ca="1"/>
        <v/>
      </c>
      <c r="H211" s="19"/>
      <c r="I211" s="19"/>
    </row>
    <row r="212" spans="2:18" x14ac:dyDescent="0.2">
      <c r="D212" s="51" t="str">
        <f ca="1" xml:space="preserve"> _xlfn.FORMULATEXT(D180)</f>
        <v>= RXL_Data.CrossJoin($D$173:$D$176, $F$173:$G$176, TRUE, , TRUE, , , , , FALSE)</v>
      </c>
    </row>
    <row r="213" spans="2:18" x14ac:dyDescent="0.2">
      <c r="H213" s="51" t="str">
        <f ca="1" xml:space="preserve"> _xlfn.FORMULATEXT(H180)</f>
        <v>= RXL_Data.CrossJoin($D$173:$D$176, $F$173:$G$176, TRUE, , TRUE, , , , , TRUE)</v>
      </c>
    </row>
    <row r="216" spans="2:18" x14ac:dyDescent="0.2">
      <c r="B216" s="27" t="s">
        <v>901</v>
      </c>
      <c r="C216" s="26"/>
      <c r="D216" s="26"/>
      <c r="E216" s="26"/>
      <c r="F216" s="26"/>
      <c r="G216" s="26"/>
      <c r="H216" s="26"/>
      <c r="I216" s="26"/>
      <c r="J216" s="26"/>
      <c r="K216" s="26"/>
      <c r="L216" s="26"/>
      <c r="M216" s="26"/>
      <c r="N216" s="26"/>
      <c r="O216" s="26"/>
      <c r="P216" s="26"/>
      <c r="Q216" s="26"/>
      <c r="R216" s="26"/>
    </row>
    <row r="218" spans="2:18" x14ac:dyDescent="0.2">
      <c r="D218" s="43" t="s">
        <v>168</v>
      </c>
      <c r="E218" t="s">
        <v>902</v>
      </c>
    </row>
    <row r="219" spans="2:18" x14ac:dyDescent="0.2">
      <c r="D219" s="43" t="s">
        <v>169</v>
      </c>
      <c r="E219" t="s">
        <v>903</v>
      </c>
    </row>
    <row r="220" spans="2:18" x14ac:dyDescent="0.2">
      <c r="E220" t="s">
        <v>904</v>
      </c>
    </row>
    <row r="221" spans="2:18" x14ac:dyDescent="0.2">
      <c r="D221" s="43" t="s">
        <v>327</v>
      </c>
      <c r="E221" s="102" t="s">
        <v>905</v>
      </c>
    </row>
    <row r="223" spans="2:18" x14ac:dyDescent="0.2">
      <c r="C223" s="13" t="s">
        <v>174</v>
      </c>
    </row>
    <row r="224" spans="2:18" ht="13.5" thickBot="1" x14ac:dyDescent="0.25">
      <c r="D224" s="20"/>
      <c r="E224" s="50" t="s">
        <v>906</v>
      </c>
      <c r="F224" s="50" t="s">
        <v>907</v>
      </c>
      <c r="G224" s="50" t="s">
        <v>908</v>
      </c>
      <c r="H224" s="50" t="s">
        <v>909</v>
      </c>
      <c r="I224" s="50" t="s">
        <v>910</v>
      </c>
      <c r="J224" s="50" t="s">
        <v>911</v>
      </c>
      <c r="K224" s="50" t="s">
        <v>912</v>
      </c>
      <c r="L224" s="50" t="s">
        <v>913</v>
      </c>
      <c r="M224" s="50" t="s">
        <v>914</v>
      </c>
      <c r="N224" s="50" t="s">
        <v>915</v>
      </c>
      <c r="O224" s="50" t="s">
        <v>916</v>
      </c>
      <c r="P224" s="50" t="s">
        <v>917</v>
      </c>
    </row>
    <row r="225" spans="3:16" x14ac:dyDescent="0.2">
      <c r="D225" s="108" t="s">
        <v>918</v>
      </c>
      <c r="E225" s="46">
        <v>6</v>
      </c>
      <c r="F225" s="46">
        <v>19</v>
      </c>
      <c r="G225" s="46">
        <v>29</v>
      </c>
      <c r="H225" s="46">
        <v>6</v>
      </c>
      <c r="I225" s="46">
        <v>10</v>
      </c>
      <c r="J225" s="46">
        <v>18</v>
      </c>
      <c r="K225" s="46">
        <v>28</v>
      </c>
      <c r="L225" s="46">
        <v>29</v>
      </c>
      <c r="M225" s="46">
        <v>12</v>
      </c>
      <c r="N225" s="46">
        <v>2</v>
      </c>
      <c r="O225" s="46">
        <v>28</v>
      </c>
      <c r="P225" s="46">
        <v>23</v>
      </c>
    </row>
    <row r="226" spans="3:16" x14ac:dyDescent="0.2">
      <c r="D226" s="108" t="s">
        <v>919</v>
      </c>
      <c r="E226" s="45">
        <v>8</v>
      </c>
      <c r="F226" s="45">
        <v>15</v>
      </c>
      <c r="G226" s="45">
        <v>20</v>
      </c>
      <c r="H226" s="45">
        <v>30</v>
      </c>
      <c r="I226" s="45">
        <v>25</v>
      </c>
      <c r="J226" s="45">
        <v>13</v>
      </c>
      <c r="K226" s="45">
        <v>30</v>
      </c>
      <c r="L226" s="45">
        <v>22</v>
      </c>
      <c r="M226" s="45">
        <v>15</v>
      </c>
      <c r="N226" s="45">
        <v>23</v>
      </c>
      <c r="O226" s="45">
        <v>12</v>
      </c>
      <c r="P226" s="45">
        <v>20</v>
      </c>
    </row>
    <row r="227" spans="3:16" x14ac:dyDescent="0.2">
      <c r="D227" s="108" t="s">
        <v>920</v>
      </c>
      <c r="E227" s="45">
        <v>23</v>
      </c>
      <c r="F227" s="45">
        <v>6</v>
      </c>
      <c r="G227" s="45">
        <v>16</v>
      </c>
      <c r="H227" s="45">
        <v>15</v>
      </c>
      <c r="I227" s="45">
        <v>26</v>
      </c>
      <c r="J227" s="45">
        <v>14</v>
      </c>
      <c r="K227" s="45">
        <v>27</v>
      </c>
      <c r="L227" s="45">
        <v>16</v>
      </c>
      <c r="M227" s="45">
        <v>21</v>
      </c>
      <c r="N227" s="45">
        <v>27</v>
      </c>
      <c r="O227" s="45">
        <v>30</v>
      </c>
      <c r="P227" s="45">
        <v>24</v>
      </c>
    </row>
    <row r="228" spans="3:16" x14ac:dyDescent="0.2">
      <c r="D228" s="108" t="s">
        <v>921</v>
      </c>
      <c r="E228" s="45">
        <v>5</v>
      </c>
      <c r="F228" s="45">
        <v>12</v>
      </c>
      <c r="G228" s="45">
        <v>28</v>
      </c>
      <c r="H228" s="45">
        <v>2</v>
      </c>
      <c r="I228" s="45">
        <v>10</v>
      </c>
      <c r="J228" s="45">
        <v>10</v>
      </c>
      <c r="K228" s="45">
        <v>27</v>
      </c>
      <c r="L228" s="45">
        <v>17</v>
      </c>
      <c r="M228" s="45">
        <v>24</v>
      </c>
      <c r="N228" s="45">
        <v>9</v>
      </c>
      <c r="O228" s="45">
        <v>1</v>
      </c>
      <c r="P228" s="45">
        <v>1</v>
      </c>
    </row>
    <row r="229" spans="3:16" x14ac:dyDescent="0.2">
      <c r="D229" s="108" t="s">
        <v>922</v>
      </c>
      <c r="E229" s="45">
        <v>12</v>
      </c>
      <c r="F229" s="45">
        <v>16</v>
      </c>
      <c r="G229" s="45">
        <v>20</v>
      </c>
      <c r="H229" s="45">
        <v>26</v>
      </c>
      <c r="I229" s="45">
        <v>23</v>
      </c>
      <c r="J229" s="45">
        <v>21</v>
      </c>
      <c r="K229" s="45">
        <v>8</v>
      </c>
      <c r="L229" s="45">
        <v>29</v>
      </c>
      <c r="M229" s="45">
        <v>8</v>
      </c>
      <c r="N229" s="45">
        <v>4</v>
      </c>
      <c r="O229" s="45">
        <v>30</v>
      </c>
      <c r="P229" s="45">
        <v>20</v>
      </c>
    </row>
    <row r="232" spans="3:16" x14ac:dyDescent="0.2">
      <c r="C232" s="13" t="s">
        <v>923</v>
      </c>
    </row>
    <row r="233" spans="3:16" ht="13.5" thickBot="1" x14ac:dyDescent="0.25">
      <c r="D233" s="104" t="s">
        <v>924</v>
      </c>
      <c r="E233" s="50" t="s">
        <v>225</v>
      </c>
    </row>
    <row r="234" spans="3:16" x14ac:dyDescent="0.2">
      <c r="D234" s="45">
        <v>30</v>
      </c>
      <c r="E234" s="67" cm="1">
        <f t="array" aca="1" ref="E234:E237" ca="1" xml:space="preserve"> RXL_Data.FindItem($E$225:$P$229, D234)</f>
        <v>30</v>
      </c>
      <c r="F234" s="51" t="str">
        <f ca="1" xml:space="preserve"> _xlfn.FORMULATEXT(E234)</f>
        <v>= RXL_Data.FindItem($E$225:$P$229, D234)</v>
      </c>
    </row>
    <row r="235" spans="3:16" x14ac:dyDescent="0.2">
      <c r="E235" s="19">
        <f ca="1"/>
        <v>30</v>
      </c>
    </row>
    <row r="236" spans="3:16" x14ac:dyDescent="0.2">
      <c r="E236" s="19">
        <f ca="1"/>
        <v>30</v>
      </c>
    </row>
    <row r="237" spans="3:16" x14ac:dyDescent="0.2">
      <c r="E237" s="19">
        <f ca="1"/>
        <v>30</v>
      </c>
    </row>
    <row r="240" spans="3:16" x14ac:dyDescent="0.2">
      <c r="C240" s="13" t="s">
        <v>925</v>
      </c>
    </row>
    <row r="241" spans="3:11" x14ac:dyDescent="0.2">
      <c r="D241" t="s">
        <v>926</v>
      </c>
      <c r="J241" t="s">
        <v>927</v>
      </c>
    </row>
    <row r="242" spans="3:11" ht="13.5" thickBot="1" x14ac:dyDescent="0.25">
      <c r="D242" s="104" t="s">
        <v>924</v>
      </c>
      <c r="E242" s="50" t="s">
        <v>225</v>
      </c>
      <c r="J242" s="104" t="s">
        <v>924</v>
      </c>
      <c r="K242" s="50" t="s">
        <v>225</v>
      </c>
    </row>
    <row r="243" spans="3:11" x14ac:dyDescent="0.2">
      <c r="D243" s="45">
        <v>28</v>
      </c>
      <c r="E243" s="67" cm="1">
        <f t="array" aca="1" ref="E243:E252" ca="1" xml:space="preserve"> RXL_Data.FindItem($E$225:$P$229, D243, "&gt;=")</f>
        <v>29</v>
      </c>
      <c r="J243" s="45">
        <v>28</v>
      </c>
      <c r="K243" s="67" cm="1">
        <f t="array" aca="1" ref="K243:K252" ca="1" xml:space="preserve"> RXL_Data.FindItem($E$225:$P$229, J243, 4)</f>
        <v>29</v>
      </c>
    </row>
    <row r="244" spans="3:11" x14ac:dyDescent="0.2">
      <c r="E244" s="19">
        <f ca="1"/>
        <v>28</v>
      </c>
      <c r="K244" s="19">
        <f ca="1"/>
        <v>28</v>
      </c>
    </row>
    <row r="245" spans="3:11" x14ac:dyDescent="0.2">
      <c r="E245" s="19">
        <f ca="1"/>
        <v>29</v>
      </c>
      <c r="K245" s="19">
        <f ca="1"/>
        <v>29</v>
      </c>
    </row>
    <row r="246" spans="3:11" x14ac:dyDescent="0.2">
      <c r="E246" s="19">
        <f ca="1"/>
        <v>28</v>
      </c>
      <c r="K246" s="19">
        <f ca="1"/>
        <v>28</v>
      </c>
    </row>
    <row r="247" spans="3:11" x14ac:dyDescent="0.2">
      <c r="E247" s="19">
        <f ca="1"/>
        <v>30</v>
      </c>
      <c r="K247" s="19">
        <f ca="1"/>
        <v>30</v>
      </c>
    </row>
    <row r="248" spans="3:11" x14ac:dyDescent="0.2">
      <c r="E248" s="19">
        <f ca="1"/>
        <v>30</v>
      </c>
      <c r="K248" s="19">
        <f ca="1"/>
        <v>30</v>
      </c>
    </row>
    <row r="249" spans="3:11" x14ac:dyDescent="0.2">
      <c r="E249" s="19">
        <f ca="1"/>
        <v>30</v>
      </c>
      <c r="K249" s="19">
        <f ca="1"/>
        <v>30</v>
      </c>
    </row>
    <row r="250" spans="3:11" x14ac:dyDescent="0.2">
      <c r="E250" s="19">
        <f ca="1"/>
        <v>28</v>
      </c>
      <c r="K250" s="19">
        <f ca="1"/>
        <v>28</v>
      </c>
    </row>
    <row r="251" spans="3:11" x14ac:dyDescent="0.2">
      <c r="E251" s="19">
        <f ca="1"/>
        <v>29</v>
      </c>
      <c r="K251" s="19">
        <f ca="1"/>
        <v>29</v>
      </c>
    </row>
    <row r="252" spans="3:11" x14ac:dyDescent="0.2">
      <c r="E252" s="19">
        <f ca="1"/>
        <v>30</v>
      </c>
      <c r="K252" s="19">
        <f ca="1"/>
        <v>30</v>
      </c>
    </row>
    <row r="253" spans="3:11" x14ac:dyDescent="0.2">
      <c r="E253" s="51" t="str">
        <f ca="1" xml:space="preserve"> _xlfn.FORMULATEXT(E243)</f>
        <v>= RXL_Data.FindItem($E$225:$P$229, D243, "&gt;=")</v>
      </c>
      <c r="K253" s="51" t="str">
        <f ca="1" xml:space="preserve"> _xlfn.FORMULATEXT(K243)</f>
        <v>= RXL_Data.FindItem($E$225:$P$229, J243, 4)</v>
      </c>
    </row>
    <row r="255" spans="3:11" x14ac:dyDescent="0.2">
      <c r="C255" s="13" t="s">
        <v>928</v>
      </c>
    </row>
    <row r="256" spans="3:11" x14ac:dyDescent="0.2">
      <c r="D256" t="s">
        <v>929</v>
      </c>
    </row>
    <row r="257" spans="4:6" ht="13.5" thickBot="1" x14ac:dyDescent="0.25">
      <c r="D257" s="104" t="s">
        <v>924</v>
      </c>
      <c r="E257" s="50" t="s">
        <v>225</v>
      </c>
    </row>
    <row r="258" spans="4:6" x14ac:dyDescent="0.2">
      <c r="D258" s="45">
        <v>30</v>
      </c>
      <c r="E258" s="67" cm="1">
        <f t="array" aca="1" ref="E258:E261" ca="1" xml:space="preserve"> RXL_Data.FindItem($E$225:$P$229, D258, 0, 0)</f>
        <v>30</v>
      </c>
      <c r="F258" s="51" t="str">
        <f ca="1" xml:space="preserve"> _xlfn.FORMULATEXT(E258)</f>
        <v>= RXL_Data.FindItem($E$225:$P$229, D258, 0, 0)</v>
      </c>
    </row>
    <row r="259" spans="4:6" x14ac:dyDescent="0.2">
      <c r="E259" s="19">
        <f ca="1"/>
        <v>30</v>
      </c>
    </row>
    <row r="260" spans="4:6" x14ac:dyDescent="0.2">
      <c r="E260" s="19">
        <f ca="1"/>
        <v>30</v>
      </c>
    </row>
    <row r="261" spans="4:6" x14ac:dyDescent="0.2">
      <c r="E261" s="19">
        <f ca="1"/>
        <v>30</v>
      </c>
    </row>
    <row r="263" spans="4:6" x14ac:dyDescent="0.2">
      <c r="D263" t="s">
        <v>930</v>
      </c>
    </row>
    <row r="264" spans="4:6" ht="13.5" thickBot="1" x14ac:dyDescent="0.25">
      <c r="D264" s="104" t="s">
        <v>924</v>
      </c>
      <c r="E264" s="50" t="s">
        <v>225</v>
      </c>
    </row>
    <row r="265" spans="4:6" x14ac:dyDescent="0.2">
      <c r="D265" s="45">
        <v>30</v>
      </c>
      <c r="E265" s="67" t="str" cm="1">
        <f t="array" aca="1" ref="E265:E268" ca="1" xml:space="preserve"> RXL_Data.FindItem($E$225:$P$229, D265, 0, 1)</f>
        <v>2,4</v>
      </c>
      <c r="F265" s="51" t="str">
        <f ca="1" xml:space="preserve"> _xlfn.FORMULATEXT(E265)</f>
        <v>= RXL_Data.FindItem($E$225:$P$229, D265, 0, 1)</v>
      </c>
    </row>
    <row r="266" spans="4:6" x14ac:dyDescent="0.2">
      <c r="E266" s="19" t="str">
        <f ca="1"/>
        <v>2,7</v>
      </c>
    </row>
    <row r="267" spans="4:6" x14ac:dyDescent="0.2">
      <c r="E267" s="19" t="str">
        <f ca="1"/>
        <v>3,11</v>
      </c>
    </row>
    <row r="268" spans="4:6" x14ac:dyDescent="0.2">
      <c r="E268" s="19" t="str">
        <f ca="1"/>
        <v>5,11</v>
      </c>
    </row>
    <row r="270" spans="4:6" x14ac:dyDescent="0.2">
      <c r="D270" t="s">
        <v>931</v>
      </c>
    </row>
    <row r="271" spans="4:6" ht="13.5" thickBot="1" x14ac:dyDescent="0.25">
      <c r="D271" s="104" t="s">
        <v>924</v>
      </c>
      <c r="E271" s="50" t="s">
        <v>225</v>
      </c>
    </row>
    <row r="272" spans="4:6" x14ac:dyDescent="0.2">
      <c r="D272" s="45">
        <v>30</v>
      </c>
      <c r="E272" s="67" t="str" cm="1">
        <f t="array" aca="1" ref="E272:E275" ca="1" xml:space="preserve"> RXL_Data.FindItem($E$225:$P$229, D272, 0, 3)</f>
        <v>H226</v>
      </c>
      <c r="F272" s="51" t="str">
        <f ca="1" xml:space="preserve"> _xlfn.FORMULATEXT(E272)</f>
        <v>= RXL_Data.FindItem($E$225:$P$229, D272, 0, 3)</v>
      </c>
    </row>
    <row r="273" spans="3:6" x14ac:dyDescent="0.2">
      <c r="E273" s="19" t="str">
        <f ca="1"/>
        <v>K226</v>
      </c>
    </row>
    <row r="274" spans="3:6" x14ac:dyDescent="0.2">
      <c r="E274" s="19" t="str">
        <f ca="1"/>
        <v>O227</v>
      </c>
    </row>
    <row r="275" spans="3:6" x14ac:dyDescent="0.2">
      <c r="E275" s="19" t="str">
        <f ca="1"/>
        <v>O229</v>
      </c>
    </row>
    <row r="277" spans="3:6" x14ac:dyDescent="0.2">
      <c r="D277" t="s">
        <v>932</v>
      </c>
    </row>
    <row r="278" spans="3:6" ht="13.5" thickBot="1" x14ac:dyDescent="0.25">
      <c r="D278" s="104" t="s">
        <v>924</v>
      </c>
      <c r="E278" s="50" t="s">
        <v>225</v>
      </c>
    </row>
    <row r="279" spans="3:6" x14ac:dyDescent="0.2">
      <c r="D279" s="45">
        <v>30</v>
      </c>
      <c r="E279" s="19" cm="1">
        <f t="array" aca="1" ref="E279" ca="1" xml:space="preserve"> RXL_Data.FindItem($E$225:$P$229, D279, 0, 5)</f>
        <v>4</v>
      </c>
      <c r="F279" s="51" t="str">
        <f ca="1" xml:space="preserve"> _xlfn.FORMULATEXT(E279)</f>
        <v>= RXL_Data.FindItem($E$225:$P$229, D279, 0, 5)</v>
      </c>
    </row>
    <row r="282" spans="3:6" x14ac:dyDescent="0.2">
      <c r="C282" s="13" t="s">
        <v>933</v>
      </c>
    </row>
    <row r="283" spans="3:6" x14ac:dyDescent="0.2">
      <c r="D283" t="s">
        <v>934</v>
      </c>
    </row>
    <row r="284" spans="3:6" ht="13.5" thickBot="1" x14ac:dyDescent="0.25">
      <c r="D284" s="104" t="s">
        <v>924</v>
      </c>
      <c r="E284" s="50" t="s">
        <v>225</v>
      </c>
    </row>
    <row r="285" spans="3:6" x14ac:dyDescent="0.2">
      <c r="D285" s="45">
        <v>0</v>
      </c>
      <c r="E285" s="19" t="e" cm="1">
        <f t="array" aca="1" ref="E285" ca="1" xml:space="preserve"> RXL_Data.FindItem($E$225:$P$229, D285, 0, 0)</f>
        <v>#N/A</v>
      </c>
      <c r="F285" s="51" t="str">
        <f ca="1" xml:space="preserve"> _xlfn.FORMULATEXT(E285)</f>
        <v>= RXL_Data.FindItem($E$225:$P$229, D285, 0, 0)</v>
      </c>
    </row>
    <row r="287" spans="3:6" x14ac:dyDescent="0.2">
      <c r="D287" t="s">
        <v>935</v>
      </c>
    </row>
    <row r="288" spans="3:6" ht="13.5" thickBot="1" x14ac:dyDescent="0.25">
      <c r="D288" s="104" t="s">
        <v>924</v>
      </c>
      <c r="E288" s="50" t="s">
        <v>225</v>
      </c>
    </row>
    <row r="289" spans="3:6" x14ac:dyDescent="0.2">
      <c r="D289" s="45">
        <v>0</v>
      </c>
      <c r="E289" s="19" t="str" cm="1">
        <f t="array" aca="1" ref="E289" ca="1" xml:space="preserve"> RXL_Data.FindItem($E$225:$P$229, D289, 0, 0, "(none)")</f>
        <v>(none)</v>
      </c>
      <c r="F289" s="51" t="str">
        <f ca="1" xml:space="preserve"> _xlfn.FORMULATEXT(E289)</f>
        <v>= RXL_Data.FindItem($E$225:$P$229, D289, 0, 0, "(none)")</v>
      </c>
    </row>
    <row r="291" spans="3:6" x14ac:dyDescent="0.2">
      <c r="D291" t="s">
        <v>936</v>
      </c>
    </row>
    <row r="292" spans="3:6" ht="13.5" thickBot="1" x14ac:dyDescent="0.25">
      <c r="D292" s="104" t="s">
        <v>924</v>
      </c>
      <c r="E292" s="50" t="s">
        <v>225</v>
      </c>
    </row>
    <row r="293" spans="3:6" x14ac:dyDescent="0.2">
      <c r="D293" s="45">
        <v>0</v>
      </c>
      <c r="E293" s="19" cm="1">
        <f t="array" aca="1" ref="E293" ca="1" xml:space="preserve"> RXL_Data.FindItem($E$225:$P$229, D293, 0, 0, -1)</f>
        <v>-1</v>
      </c>
      <c r="F293" s="51" t="str">
        <f ca="1" xml:space="preserve"> _xlfn.FORMULATEXT(E293)</f>
        <v>= RXL_Data.FindItem($E$225:$P$229, D293, 0, 0, -1)</v>
      </c>
    </row>
    <row r="295" spans="3:6" x14ac:dyDescent="0.2">
      <c r="D295" t="s">
        <v>937</v>
      </c>
    </row>
    <row r="296" spans="3:6" ht="13.5" thickBot="1" x14ac:dyDescent="0.25">
      <c r="D296" s="104" t="s">
        <v>924</v>
      </c>
      <c r="E296" s="50" t="s">
        <v>225</v>
      </c>
    </row>
    <row r="297" spans="3:6" x14ac:dyDescent="0.2">
      <c r="D297" s="45">
        <v>0</v>
      </c>
      <c r="E297" s="19" t="e" cm="1">
        <f t="array" aca="1" ref="E297" ca="1" xml:space="preserve"> RXL_Data.FindItem($E$225:$P$229, D297, 0, 0, #NULL!)</f>
        <v>#NULL!</v>
      </c>
      <c r="F297" s="51" t="str">
        <f ca="1" xml:space="preserve"> _xlfn.FORMULATEXT(E297)</f>
        <v>= RXL_Data.FindItem($E$225:$P$229, D297, 0, 0, #NULL!)</v>
      </c>
    </row>
    <row r="299" spans="3:6" x14ac:dyDescent="0.2">
      <c r="D299" t="s">
        <v>938</v>
      </c>
    </row>
    <row r="300" spans="3:6" ht="13.5" thickBot="1" x14ac:dyDescent="0.25">
      <c r="D300" s="104" t="s">
        <v>924</v>
      </c>
      <c r="E300" s="50" t="s">
        <v>225</v>
      </c>
    </row>
    <row r="301" spans="3:6" x14ac:dyDescent="0.2">
      <c r="D301" s="45">
        <v>0</v>
      </c>
      <c r="E301" s="19" cm="1">
        <f t="array" aca="1" ref="E301" ca="1" xml:space="preserve"> RXL_Data.FindItem($E$225:$P$229, D301, 0, 5)</f>
        <v>0</v>
      </c>
      <c r="F301" s="51" t="str">
        <f ca="1" xml:space="preserve"> _xlfn.FORMULATEXT(E301)</f>
        <v>= RXL_Data.FindItem($E$225:$P$229, D301, 0, 5)</v>
      </c>
    </row>
    <row r="304" spans="3:6" x14ac:dyDescent="0.2">
      <c r="C304" s="13" t="s">
        <v>939</v>
      </c>
    </row>
    <row r="305" spans="4:7" x14ac:dyDescent="0.2">
      <c r="D305" t="s">
        <v>940</v>
      </c>
    </row>
    <row r="306" spans="4:7" ht="13.5" thickBot="1" x14ac:dyDescent="0.25">
      <c r="D306" s="104" t="s">
        <v>924</v>
      </c>
      <c r="E306" s="50" t="s">
        <v>225</v>
      </c>
    </row>
    <row r="307" spans="4:7" x14ac:dyDescent="0.2">
      <c r="D307" s="45">
        <v>30</v>
      </c>
      <c r="E307" s="67" t="str" cm="1">
        <f t="array" aca="1" ref="E307:E311" ca="1" xml:space="preserve"> RXL_Data.FindItem($E$225:$P$229, D307, 0, 0, , TRUE, FALSE)</f>
        <v>Matches</v>
      </c>
      <c r="F307" s="51" t="str">
        <f ca="1" xml:space="preserve"> _xlfn.FORMULATEXT(E307)</f>
        <v>= RXL_Data.FindItem($E$225:$P$229, D307, 0, 0, , TRUE, FALSE)</v>
      </c>
    </row>
    <row r="308" spans="4:7" x14ac:dyDescent="0.2">
      <c r="E308" s="19">
        <f ca="1"/>
        <v>30</v>
      </c>
    </row>
    <row r="309" spans="4:7" x14ac:dyDescent="0.2">
      <c r="E309" s="19">
        <f ca="1"/>
        <v>30</v>
      </c>
    </row>
    <row r="310" spans="4:7" x14ac:dyDescent="0.2">
      <c r="E310" s="19">
        <f ca="1"/>
        <v>30</v>
      </c>
    </row>
    <row r="311" spans="4:7" x14ac:dyDescent="0.2">
      <c r="E311" s="19">
        <f ca="1"/>
        <v>30</v>
      </c>
    </row>
    <row r="313" spans="4:7" x14ac:dyDescent="0.2">
      <c r="D313" t="s">
        <v>941</v>
      </c>
    </row>
    <row r="314" spans="4:7" ht="13.5" thickBot="1" x14ac:dyDescent="0.25">
      <c r="D314" s="104" t="s">
        <v>924</v>
      </c>
      <c r="E314" s="50" t="s">
        <v>225</v>
      </c>
      <c r="F314" s="50"/>
    </row>
    <row r="315" spans="4:7" x14ac:dyDescent="0.2">
      <c r="D315" s="45">
        <v>30</v>
      </c>
      <c r="E315" s="67" t="str" cm="1">
        <f t="array" aca="1" ref="E315:E319" ca="1" xml:space="preserve"> RXL_Data.FindItem($E$225:$P$229, D315, 0, 1, , TRUE, FALSE)</f>
        <v>Row,Column</v>
      </c>
      <c r="F315" s="19"/>
      <c r="G315" s="51" t="str">
        <f ca="1" xml:space="preserve"> _xlfn.FORMULATEXT(E315)</f>
        <v>= RXL_Data.FindItem($E$225:$P$229, D315, 0, 1, , TRUE, FALSE)</v>
      </c>
    </row>
    <row r="316" spans="4:7" x14ac:dyDescent="0.2">
      <c r="E316" s="19" t="str">
        <f ca="1"/>
        <v>2,4</v>
      </c>
      <c r="F316" s="19"/>
    </row>
    <row r="317" spans="4:7" x14ac:dyDescent="0.2">
      <c r="E317" s="19" t="str">
        <f ca="1"/>
        <v>2,7</v>
      </c>
      <c r="F317" s="19"/>
    </row>
    <row r="318" spans="4:7" x14ac:dyDescent="0.2">
      <c r="E318" s="19" t="str">
        <f ca="1"/>
        <v>3,11</v>
      </c>
      <c r="F318" s="19"/>
    </row>
    <row r="319" spans="4:7" x14ac:dyDescent="0.2">
      <c r="E319" s="19" t="str">
        <f ca="1"/>
        <v>5,11</v>
      </c>
      <c r="F319" s="19"/>
    </row>
    <row r="321" spans="4:7" x14ac:dyDescent="0.2">
      <c r="D321" t="s">
        <v>942</v>
      </c>
    </row>
    <row r="322" spans="4:7" ht="13.5" thickBot="1" x14ac:dyDescent="0.25">
      <c r="D322" s="104" t="s">
        <v>924</v>
      </c>
      <c r="E322" s="50" t="s">
        <v>225</v>
      </c>
      <c r="F322" s="50"/>
    </row>
    <row r="323" spans="4:7" x14ac:dyDescent="0.2">
      <c r="D323" s="45">
        <v>30</v>
      </c>
      <c r="E323" s="67" t="str" cm="1">
        <f t="array" aca="1" ref="E323:F327" ca="1" xml:space="preserve"> RXL_Data.FindItem($E$225:$P$229, D323, 0, 1, , TRUE, TRUE)</f>
        <v>Row</v>
      </c>
      <c r="F323" s="19" t="str">
        <f ca="1"/>
        <v>Column</v>
      </c>
      <c r="G323" s="51" t="str">
        <f ca="1" xml:space="preserve"> _xlfn.FORMULATEXT(E323)</f>
        <v>= RXL_Data.FindItem($E$225:$P$229, D323, 0, 1, , TRUE, TRUE)</v>
      </c>
    </row>
    <row r="324" spans="4:7" x14ac:dyDescent="0.2">
      <c r="E324" s="19" t="str">
        <f ca="1"/>
        <v>2</v>
      </c>
      <c r="F324" s="19" t="str">
        <f ca="1"/>
        <v>4</v>
      </c>
    </row>
    <row r="325" spans="4:7" x14ac:dyDescent="0.2">
      <c r="E325" s="19" t="str">
        <f ca="1"/>
        <v>2</v>
      </c>
      <c r="F325" s="19" t="str">
        <f ca="1"/>
        <v>7</v>
      </c>
    </row>
    <row r="326" spans="4:7" x14ac:dyDescent="0.2">
      <c r="E326" s="19" t="str">
        <f ca="1"/>
        <v>3</v>
      </c>
      <c r="F326" s="19" t="str">
        <f ca="1"/>
        <v>11</v>
      </c>
    </row>
    <row r="327" spans="4:7" x14ac:dyDescent="0.2">
      <c r="E327" s="19" t="str">
        <f ca="1"/>
        <v>5</v>
      </c>
      <c r="F327" s="19" t="str">
        <f ca="1"/>
        <v>11</v>
      </c>
    </row>
    <row r="329" spans="4:7" x14ac:dyDescent="0.2">
      <c r="D329" t="s">
        <v>943</v>
      </c>
    </row>
    <row r="330" spans="4:7" ht="13.5" thickBot="1" x14ac:dyDescent="0.25">
      <c r="D330" s="104" t="s">
        <v>924</v>
      </c>
      <c r="E330" s="50" t="s">
        <v>225</v>
      </c>
      <c r="F330" s="50"/>
    </row>
    <row r="331" spans="4:7" x14ac:dyDescent="0.2">
      <c r="D331" s="45">
        <v>30</v>
      </c>
      <c r="E331" s="67" t="str" cm="1">
        <f t="array" aca="1" ref="E331:E335" ca="1" xml:space="preserve"> RXL_Data.FindItem($E$225:$P$229, D331, 0, 4, , TRUE, TRUE)</f>
        <v>Cell Address</v>
      </c>
      <c r="F331" s="19"/>
      <c r="G331" s="51" t="str">
        <f ca="1" xml:space="preserve"> _xlfn.FORMULATEXT(E331)</f>
        <v>= RXL_Data.FindItem($E$225:$P$229, D331, 0, 4, , TRUE, TRUE)</v>
      </c>
    </row>
    <row r="332" spans="4:7" x14ac:dyDescent="0.2">
      <c r="E332" s="19" t="str">
        <f ca="1"/>
        <v>$H$226</v>
      </c>
      <c r="F332" s="19"/>
    </row>
    <row r="333" spans="4:7" x14ac:dyDescent="0.2">
      <c r="E333" s="19" t="str">
        <f ca="1"/>
        <v>$K$226</v>
      </c>
      <c r="F333" s="19"/>
    </row>
    <row r="334" spans="4:7" x14ac:dyDescent="0.2">
      <c r="E334" s="19" t="str">
        <f ca="1"/>
        <v>$O$227</v>
      </c>
      <c r="F334" s="19"/>
    </row>
    <row r="335" spans="4:7" x14ac:dyDescent="0.2">
      <c r="E335" s="19" t="str">
        <f ca="1"/>
        <v>$O$229</v>
      </c>
      <c r="F335" s="19"/>
    </row>
    <row r="337" spans="3:11" x14ac:dyDescent="0.2">
      <c r="D337" t="s">
        <v>944</v>
      </c>
    </row>
    <row r="338" spans="3:11" ht="13.5" thickBot="1" x14ac:dyDescent="0.25">
      <c r="D338" s="104" t="s">
        <v>924</v>
      </c>
      <c r="E338" s="50" t="s">
        <v>225</v>
      </c>
      <c r="F338" s="50"/>
    </row>
    <row r="339" spans="3:11" x14ac:dyDescent="0.2">
      <c r="D339" s="45">
        <v>30</v>
      </c>
      <c r="E339" s="67" t="str" cm="1">
        <f t="array" aca="1" ref="E339:E340" ca="1" xml:space="preserve"> RXL_Data.FindItem($E$225:$P$229, D339, 0, 5, , TRUE, TRUE)</f>
        <v>Count of Matches</v>
      </c>
      <c r="F339" s="19"/>
      <c r="G339" s="51" t="str">
        <f ca="1" xml:space="preserve"> _xlfn.FORMULATEXT(E339)</f>
        <v>= RXL_Data.FindItem($E$225:$P$229, D339, 0, 5, , TRUE, TRUE)</v>
      </c>
    </row>
    <row r="340" spans="3:11" x14ac:dyDescent="0.2">
      <c r="E340" s="19">
        <f ca="1"/>
        <v>4</v>
      </c>
      <c r="F340" s="19"/>
    </row>
    <row r="343" spans="3:11" x14ac:dyDescent="0.2">
      <c r="C343" s="13" t="s">
        <v>945</v>
      </c>
    </row>
    <row r="344" spans="3:11" x14ac:dyDescent="0.2">
      <c r="D344" s="23" t="s">
        <v>946</v>
      </c>
      <c r="E344" s="45">
        <v>30</v>
      </c>
    </row>
    <row r="345" spans="3:11" ht="13.5" thickBot="1" x14ac:dyDescent="0.25">
      <c r="D345" s="23" t="s">
        <v>947</v>
      </c>
      <c r="F345" s="104" t="str" cm="1">
        <f t="array" aca="1" ref="F345:F349" ca="1" xml:space="preserve"> RXL_Data.FindItem($E$225:$P$229, E344, 0, 0, "(none)", TRUE)</f>
        <v>Matches</v>
      </c>
      <c r="G345" s="104" t="str" cm="1">
        <f t="array" aca="1" ref="G345:H349" ca="1" xml:space="preserve"> RXL_Data.FindItem($E$225:$P$229, E344, 0, 1, "(none)", TRUE, TRUE)</f>
        <v>Row</v>
      </c>
      <c r="H345" s="104" t="str">
        <f ca="1"/>
        <v>Column</v>
      </c>
      <c r="I345" s="104" t="str" cm="1">
        <f t="array" aca="1" ref="I345:J349" ca="1" xml:space="preserve"> _xlfn.LET(
  _xlpm._rNum, _xlfn.DROP( _xlfn.CHOOSECOLS(_xlfn.ANCHORARRAY(G345), 1), 1),
  _xlpm._cNum, _xlfn.DROP( _xlfn.CHOOSECOLS(_xlfn.ANCHORARRAY(G345), 2), 1),
  _xlpm._rows, _xlfn.VSTACK("Category", IFERROR( INDEX(D225:D229, _xlpm._rNum), "--")),
  _xlpm._cols, _xlfn.VSTACK("Period", IFERROR( INDEX(E224:P224, _xlpm._cNum), "--")),
  _xlfn.HSTACK(_xlpm._rows, _xlpm._cols)
)</f>
        <v>Category</v>
      </c>
      <c r="J345" s="104" t="str">
        <f ca="1"/>
        <v>Period</v>
      </c>
      <c r="K345" s="51" t="str">
        <f ca="1" xml:space="preserve"> _xlfn.FORMULATEXT(F345)</f>
        <v>= RXL_Data.FindItem($E$225:$P$229, E344, 0, 0, "(none)", TRUE)</v>
      </c>
    </row>
    <row r="346" spans="3:11" x14ac:dyDescent="0.2">
      <c r="F346" s="19">
        <f ca="1"/>
        <v>30</v>
      </c>
      <c r="G346" s="19" t="str">
        <f ca="1"/>
        <v>2</v>
      </c>
      <c r="H346" s="19" t="str">
        <f ca="1"/>
        <v>4</v>
      </c>
      <c r="I346" s="19" t="str">
        <f ca="1"/>
        <v>Category 2</v>
      </c>
      <c r="J346" s="19" t="str">
        <f ca="1"/>
        <v>P-4</v>
      </c>
      <c r="K346" s="51" t="str">
        <f ca="1" xml:space="preserve"> _xlfn.FORMULATEXT(G345)</f>
        <v>= RXL_Data.FindItem($E$225:$P$229, E344, 0, 1, "(none)", TRUE, TRUE)</v>
      </c>
    </row>
    <row r="347" spans="3:11" x14ac:dyDescent="0.2">
      <c r="F347" s="19">
        <f ca="1"/>
        <v>30</v>
      </c>
      <c r="G347" s="19" t="str">
        <f ca="1"/>
        <v>2</v>
      </c>
      <c r="H347" s="19" t="str">
        <f ca="1"/>
        <v>7</v>
      </c>
      <c r="I347" s="19" t="str">
        <f ca="1"/>
        <v>Category 2</v>
      </c>
      <c r="J347" s="19" t="str">
        <f ca="1"/>
        <v>P-7</v>
      </c>
      <c r="K347" s="51" t="str" cm="1">
        <f t="array" aca="1" ref="K347:K353" ca="1" xml:space="preserve"> _xlfn.TEXTSPLIT( _xlfn.FORMULATEXT(I345), , CHAR(10))</f>
        <v>= LET(</v>
      </c>
    </row>
    <row r="348" spans="3:11" x14ac:dyDescent="0.2">
      <c r="F348" s="19">
        <f ca="1"/>
        <v>30</v>
      </c>
      <c r="G348" s="19" t="str">
        <f ca="1"/>
        <v>3</v>
      </c>
      <c r="H348" s="19" t="str">
        <f ca="1"/>
        <v>11</v>
      </c>
      <c r="I348" s="19" t="str">
        <f ca="1"/>
        <v>Category 3</v>
      </c>
      <c r="J348" s="19" t="str">
        <f ca="1"/>
        <v>P-11</v>
      </c>
      <c r="K348" s="51" t="str">
        <f ca="1"/>
        <v xml:space="preserve">  _rNum, DROP( CHOOSECOLS(G345#, 1), 1),</v>
      </c>
    </row>
    <row r="349" spans="3:11" x14ac:dyDescent="0.2">
      <c r="F349" s="19">
        <f ca="1"/>
        <v>30</v>
      </c>
      <c r="G349" s="19" t="str">
        <f ca="1"/>
        <v>5</v>
      </c>
      <c r="H349" s="19" t="str">
        <f ca="1"/>
        <v>11</v>
      </c>
      <c r="I349" s="19" t="str">
        <f ca="1"/>
        <v>Category 5</v>
      </c>
      <c r="J349" s="19" t="str">
        <f ca="1"/>
        <v>P-11</v>
      </c>
      <c r="K349" s="51" t="str">
        <f ca="1"/>
        <v xml:space="preserve">  _cNum, DROP( CHOOSECOLS(G345#, 2), 1),</v>
      </c>
    </row>
    <row r="350" spans="3:11" x14ac:dyDescent="0.2">
      <c r="K350" s="51" t="str">
        <f ca="1"/>
        <v xml:space="preserve">  _rows, VSTACK("Category", IFERROR( INDEX(D225:D229, _rNum), "--")),</v>
      </c>
    </row>
    <row r="351" spans="3:11" x14ac:dyDescent="0.2">
      <c r="K351" s="51" t="str">
        <f ca="1"/>
        <v xml:space="preserve">  _cols, VSTACK("Period", IFERROR( INDEX(E224:P224, _cNum), "--")),</v>
      </c>
    </row>
    <row r="352" spans="3:11" x14ac:dyDescent="0.2">
      <c r="K352" s="51" t="str">
        <f ca="1"/>
        <v xml:space="preserve">  HSTACK(_rows, _cols)</v>
      </c>
    </row>
    <row r="353" spans="3:11" x14ac:dyDescent="0.2">
      <c r="K353" s="51" t="str">
        <f ca="1"/>
        <v>)</v>
      </c>
    </row>
    <row r="355" spans="3:11" x14ac:dyDescent="0.2">
      <c r="C355" s="13" t="s">
        <v>948</v>
      </c>
    </row>
    <row r="356" spans="3:11" ht="13.5" thickBot="1" x14ac:dyDescent="0.25">
      <c r="D356" s="104" t="s">
        <v>949</v>
      </c>
      <c r="E356" s="104"/>
    </row>
    <row r="357" spans="3:11" x14ac:dyDescent="0.2">
      <c r="D357" s="105" t="s">
        <v>950</v>
      </c>
      <c r="E357" s="106"/>
      <c r="G357" t="s">
        <v>960</v>
      </c>
    </row>
    <row r="358" spans="3:11" x14ac:dyDescent="0.2">
      <c r="D358" s="89" t="s">
        <v>951</v>
      </c>
      <c r="E358" s="90"/>
      <c r="G358" s="23" t="s">
        <v>961</v>
      </c>
      <c r="H358" s="89" t="s">
        <v>962</v>
      </c>
      <c r="I358" s="90"/>
    </row>
    <row r="359" spans="3:11" x14ac:dyDescent="0.2">
      <c r="D359" s="89" t="s">
        <v>952</v>
      </c>
      <c r="E359" s="90"/>
      <c r="G359" s="23" t="s">
        <v>947</v>
      </c>
      <c r="H359" s="101" t="str" cm="1">
        <f t="array" aca="1" ref="H359:H361" ca="1" xml:space="preserve"> RXL_Data.FindItem($D$357:$D$366, H358, 6)</f>
        <v>ABC Ltd</v>
      </c>
      <c r="I359" s="21"/>
      <c r="J359" s="51" t="str">
        <f ca="1" xml:space="preserve"> _xlfn.FORMULATEXT(H359)</f>
        <v>= RXL_Data.FindItem($D$357:$D$366, H358, 6)</v>
      </c>
    </row>
    <row r="360" spans="3:11" x14ac:dyDescent="0.2">
      <c r="D360" s="89" t="s">
        <v>953</v>
      </c>
      <c r="E360" s="90"/>
      <c r="H360" s="88" t="str">
        <f ca="1"/>
        <v>urban greenery ltd</v>
      </c>
      <c r="I360" s="21"/>
    </row>
    <row r="361" spans="3:11" x14ac:dyDescent="0.2">
      <c r="D361" s="89" t="s">
        <v>954</v>
      </c>
      <c r="E361" s="90"/>
      <c r="H361" s="88" t="str">
        <f ca="1"/>
        <v>Vintage Wines Ltd</v>
      </c>
      <c r="I361" s="21"/>
    </row>
    <row r="362" spans="3:11" x14ac:dyDescent="0.2">
      <c r="D362" s="89" t="s">
        <v>955</v>
      </c>
      <c r="E362" s="90"/>
    </row>
    <row r="363" spans="3:11" x14ac:dyDescent="0.2">
      <c r="D363" s="89" t="s">
        <v>956</v>
      </c>
      <c r="E363" s="90"/>
      <c r="G363" t="s">
        <v>963</v>
      </c>
    </row>
    <row r="364" spans="3:11" x14ac:dyDescent="0.2">
      <c r="D364" s="89" t="s">
        <v>957</v>
      </c>
      <c r="E364" s="90"/>
      <c r="G364" s="23" t="s">
        <v>961</v>
      </c>
      <c r="H364" s="89" t="s">
        <v>964</v>
      </c>
      <c r="I364" s="90"/>
    </row>
    <row r="365" spans="3:11" x14ac:dyDescent="0.2">
      <c r="D365" s="89" t="s">
        <v>958</v>
      </c>
      <c r="E365" s="90"/>
      <c r="G365" s="23" t="s">
        <v>947</v>
      </c>
      <c r="H365" s="101" t="str" cm="1">
        <f t="array" aca="1" ref="H365:H367" ca="1" xml:space="preserve"> RXL_Data.FindItem($D$357:$D$366, H364, "find")</f>
        <v>CraftCove plc</v>
      </c>
      <c r="I365" s="21"/>
      <c r="J365" s="51" t="str">
        <f ca="1" xml:space="preserve"> _xlfn.FORMULATEXT(H365)</f>
        <v>= RXL_Data.FindItem($D$357:$D$366, H364, "find")</v>
      </c>
    </row>
    <row r="366" spans="3:11" x14ac:dyDescent="0.2">
      <c r="D366" s="89" t="s">
        <v>959</v>
      </c>
      <c r="E366" s="90"/>
      <c r="H366" s="88" t="str">
        <f ca="1"/>
        <v>PixelPlus Studios plc</v>
      </c>
      <c r="I366" s="21"/>
    </row>
    <row r="367" spans="3:11" x14ac:dyDescent="0.2">
      <c r="H367" s="88" t="str">
        <f ca="1"/>
        <v>Oasis Health PLC</v>
      </c>
      <c r="I367" s="21"/>
    </row>
    <row r="369" spans="2:18" x14ac:dyDescent="0.2">
      <c r="G369" t="s">
        <v>965</v>
      </c>
    </row>
    <row r="370" spans="2:18" x14ac:dyDescent="0.2">
      <c r="G370" s="23" t="s">
        <v>961</v>
      </c>
      <c r="H370" s="89" t="s">
        <v>964</v>
      </c>
      <c r="I370" s="90"/>
    </row>
    <row r="371" spans="2:18" x14ac:dyDescent="0.2">
      <c r="G371" s="23" t="s">
        <v>947</v>
      </c>
      <c r="H371" s="101" t="str" cm="1">
        <f t="array" aca="1" ref="H371:H372" ca="1" xml:space="preserve"> RXL_Data.FindItem($D$357:$D$366, H370, 7)</f>
        <v>CraftCove plc</v>
      </c>
      <c r="I371" s="21"/>
      <c r="J371" s="51" t="str">
        <f ca="1" xml:space="preserve"> _xlfn.FORMULATEXT(H371)</f>
        <v>= RXL_Data.FindItem($D$357:$D$366, H370, 7)</v>
      </c>
    </row>
    <row r="372" spans="2:18" x14ac:dyDescent="0.2">
      <c r="H372" s="88" t="str">
        <f ca="1"/>
        <v>PixelPlus Studios plc</v>
      </c>
      <c r="I372" s="21"/>
    </row>
    <row r="373" spans="2:18" x14ac:dyDescent="0.2">
      <c r="H373" s="88"/>
      <c r="I373" s="21"/>
    </row>
    <row r="375" spans="2:18" x14ac:dyDescent="0.2">
      <c r="G375" t="s">
        <v>966</v>
      </c>
    </row>
    <row r="376" spans="2:18" x14ac:dyDescent="0.2">
      <c r="G376" s="23" t="s">
        <v>961</v>
      </c>
      <c r="H376" s="89" t="s">
        <v>967</v>
      </c>
      <c r="I376" s="90"/>
    </row>
    <row r="377" spans="2:18" x14ac:dyDescent="0.2">
      <c r="G377" s="23" t="s">
        <v>947</v>
      </c>
      <c r="H377" s="101" t="str" cm="1">
        <f t="array" aca="1" ref="H377:H380" ca="1" xml:space="preserve"> RXL_Data.FindItem($D$357:$D$366, H376, "regex")</f>
        <v>ABC Ltd</v>
      </c>
      <c r="I377" s="21"/>
      <c r="J377" s="51" t="str">
        <f ca="1" xml:space="preserve"> _xlfn.FORMULATEXT(H377)</f>
        <v>= RXL_Data.FindItem($D$357:$D$366, H376, "regex")</v>
      </c>
    </row>
    <row r="378" spans="2:18" x14ac:dyDescent="0.2">
      <c r="H378" s="88" t="str">
        <f ca="1"/>
        <v>Lux Soap Co.</v>
      </c>
      <c r="I378" s="21"/>
    </row>
    <row r="379" spans="2:18" x14ac:dyDescent="0.2">
      <c r="H379" s="88" t="str">
        <f ca="1"/>
        <v>Ink Splash Printing Co.</v>
      </c>
      <c r="I379" s="21"/>
    </row>
    <row r="380" spans="2:18" x14ac:dyDescent="0.2">
      <c r="H380" s="88" t="str">
        <f ca="1"/>
        <v>GT Partners LLP</v>
      </c>
      <c r="I380" s="21"/>
    </row>
    <row r="384" spans="2:18" x14ac:dyDescent="0.2">
      <c r="B384" s="27" t="s">
        <v>71</v>
      </c>
      <c r="C384" s="26"/>
      <c r="D384" s="26"/>
      <c r="E384" s="26"/>
      <c r="F384" s="26"/>
      <c r="G384" s="26"/>
      <c r="H384" s="26"/>
      <c r="I384" s="26"/>
      <c r="J384" s="26"/>
      <c r="K384" s="26"/>
      <c r="L384" s="26"/>
      <c r="M384" s="26"/>
      <c r="N384" s="26"/>
      <c r="O384" s="26"/>
      <c r="P384" s="26"/>
      <c r="Q384" s="26"/>
      <c r="R384" s="26"/>
    </row>
    <row r="386" spans="3:17" x14ac:dyDescent="0.2">
      <c r="D386" s="43" t="s">
        <v>168</v>
      </c>
      <c r="E386" t="s">
        <v>170</v>
      </c>
    </row>
    <row r="387" spans="3:17" x14ac:dyDescent="0.2">
      <c r="D387" s="43" t="s">
        <v>169</v>
      </c>
      <c r="E387" t="s">
        <v>171</v>
      </c>
    </row>
    <row r="388" spans="3:17" x14ac:dyDescent="0.2">
      <c r="E388" t="s">
        <v>172</v>
      </c>
    </row>
    <row r="389" spans="3:17" x14ac:dyDescent="0.2">
      <c r="E389" t="s">
        <v>173</v>
      </c>
    </row>
    <row r="390" spans="3:17" x14ac:dyDescent="0.2">
      <c r="D390" s="43" t="s">
        <v>327</v>
      </c>
      <c r="E390" s="102" t="s">
        <v>969</v>
      </c>
    </row>
    <row r="392" spans="3:17" x14ac:dyDescent="0.2">
      <c r="C392" s="13" t="s">
        <v>174</v>
      </c>
    </row>
    <row r="393" spans="3:17" x14ac:dyDescent="0.2">
      <c r="D393" s="47"/>
      <c r="E393" s="47"/>
      <c r="F393" s="49" t="s">
        <v>13</v>
      </c>
      <c r="G393" s="49" t="s">
        <v>14</v>
      </c>
      <c r="H393" s="49" t="s">
        <v>15</v>
      </c>
      <c r="I393" s="49" t="s">
        <v>16</v>
      </c>
      <c r="J393" s="49" t="s">
        <v>17</v>
      </c>
      <c r="K393" s="49" t="s">
        <v>18</v>
      </c>
      <c r="L393" s="49" t="s">
        <v>19</v>
      </c>
      <c r="M393" s="49" t="s">
        <v>20</v>
      </c>
      <c r="N393" s="49" t="s">
        <v>21</v>
      </c>
      <c r="O393" s="49" t="s">
        <v>22</v>
      </c>
      <c r="P393" s="49" t="s">
        <v>23</v>
      </c>
      <c r="Q393" s="49" t="s">
        <v>24</v>
      </c>
    </row>
    <row r="394" spans="3:17" ht="13.5" thickBot="1" x14ac:dyDescent="0.25">
      <c r="D394" s="48"/>
      <c r="E394" s="48"/>
      <c r="F394" s="50" t="s">
        <v>175</v>
      </c>
      <c r="G394" s="50" t="s">
        <v>175</v>
      </c>
      <c r="H394" s="50" t="s">
        <v>175</v>
      </c>
      <c r="I394" s="50" t="s">
        <v>176</v>
      </c>
      <c r="J394" s="50" t="s">
        <v>176</v>
      </c>
      <c r="K394" s="50" t="s">
        <v>176</v>
      </c>
      <c r="L394" s="50" t="s">
        <v>177</v>
      </c>
      <c r="M394" s="50" t="s">
        <v>177</v>
      </c>
      <c r="N394" s="50" t="s">
        <v>177</v>
      </c>
      <c r="O394" s="50" t="s">
        <v>178</v>
      </c>
      <c r="P394" s="50" t="s">
        <v>178</v>
      </c>
      <c r="Q394" s="50" t="s">
        <v>178</v>
      </c>
    </row>
    <row r="395" spans="3:17" x14ac:dyDescent="0.2">
      <c r="D395" s="108" t="s">
        <v>179</v>
      </c>
      <c r="E395" s="108" t="s">
        <v>180</v>
      </c>
      <c r="F395" s="46">
        <v>1</v>
      </c>
      <c r="G395" s="46">
        <v>2</v>
      </c>
      <c r="H395" s="46">
        <v>3</v>
      </c>
      <c r="I395" s="46">
        <v>4</v>
      </c>
      <c r="J395" s="46">
        <v>5</v>
      </c>
      <c r="K395" s="46">
        <v>6</v>
      </c>
      <c r="L395" s="46">
        <v>7</v>
      </c>
      <c r="M395" s="46">
        <v>8</v>
      </c>
      <c r="N395" s="46">
        <v>9</v>
      </c>
      <c r="O395" s="46">
        <v>10</v>
      </c>
      <c r="P395" s="46">
        <v>11</v>
      </c>
      <c r="Q395" s="46">
        <v>12</v>
      </c>
    </row>
    <row r="396" spans="3:17" x14ac:dyDescent="0.2">
      <c r="D396" s="108" t="s">
        <v>181</v>
      </c>
      <c r="E396" s="108" t="s">
        <v>180</v>
      </c>
      <c r="F396" s="45">
        <v>13</v>
      </c>
      <c r="G396" s="45">
        <v>14</v>
      </c>
      <c r="H396" s="45">
        <v>15</v>
      </c>
      <c r="I396" s="45">
        <v>16</v>
      </c>
      <c r="J396" s="45">
        <v>17</v>
      </c>
      <c r="K396" s="45">
        <v>18</v>
      </c>
      <c r="L396" s="45">
        <v>19</v>
      </c>
      <c r="M396" s="45">
        <v>20</v>
      </c>
      <c r="N396" s="45">
        <v>21</v>
      </c>
      <c r="O396" s="45">
        <v>22</v>
      </c>
      <c r="P396" s="45">
        <v>23</v>
      </c>
      <c r="Q396" s="45">
        <v>24</v>
      </c>
    </row>
    <row r="397" spans="3:17" x14ac:dyDescent="0.2">
      <c r="D397" s="108" t="s">
        <v>182</v>
      </c>
      <c r="E397" s="108" t="s">
        <v>183</v>
      </c>
      <c r="F397" s="45">
        <v>25</v>
      </c>
      <c r="G397" s="45">
        <v>26</v>
      </c>
      <c r="H397" s="45">
        <v>27</v>
      </c>
      <c r="I397" s="45">
        <v>28</v>
      </c>
      <c r="J397" s="45">
        <v>29</v>
      </c>
      <c r="K397" s="45">
        <v>30</v>
      </c>
      <c r="L397" s="45">
        <v>31</v>
      </c>
      <c r="M397" s="45">
        <v>32</v>
      </c>
      <c r="N397" s="45">
        <v>33</v>
      </c>
      <c r="O397" s="45">
        <v>34</v>
      </c>
      <c r="P397" s="45">
        <v>35</v>
      </c>
      <c r="Q397" s="45">
        <v>36</v>
      </c>
    </row>
    <row r="398" spans="3:17" x14ac:dyDescent="0.2">
      <c r="D398" s="108" t="s">
        <v>184</v>
      </c>
      <c r="E398" s="108" t="s">
        <v>183</v>
      </c>
      <c r="F398" s="45">
        <v>37</v>
      </c>
      <c r="G398" s="45">
        <v>38</v>
      </c>
      <c r="H398" s="45">
        <v>39</v>
      </c>
      <c r="I398" s="45">
        <v>40</v>
      </c>
      <c r="J398" s="45">
        <v>41</v>
      </c>
      <c r="K398" s="45">
        <v>42</v>
      </c>
      <c r="L398" s="45">
        <v>43</v>
      </c>
      <c r="M398" s="45">
        <v>44</v>
      </c>
      <c r="N398" s="45">
        <v>45</v>
      </c>
      <c r="O398" s="45">
        <v>46</v>
      </c>
      <c r="P398" s="45">
        <v>47</v>
      </c>
      <c r="Q398" s="45">
        <v>48</v>
      </c>
    </row>
    <row r="401" spans="3:16" x14ac:dyDescent="0.2">
      <c r="C401" s="13" t="s">
        <v>185</v>
      </c>
    </row>
    <row r="402" spans="3:16" x14ac:dyDescent="0.2">
      <c r="D402" t="s">
        <v>188</v>
      </c>
      <c r="H402" t="s">
        <v>189</v>
      </c>
      <c r="L402" t="s">
        <v>190</v>
      </c>
    </row>
    <row r="403" spans="3:16" ht="13.5" thickBot="1" x14ac:dyDescent="0.25">
      <c r="D403" s="48" t="s">
        <v>191</v>
      </c>
      <c r="E403" s="48" t="s">
        <v>192</v>
      </c>
      <c r="F403" s="48" t="s">
        <v>193</v>
      </c>
      <c r="H403" s="48" t="s">
        <v>191</v>
      </c>
      <c r="I403" s="48" t="s">
        <v>192</v>
      </c>
      <c r="J403" s="48" t="s">
        <v>193</v>
      </c>
      <c r="L403" s="48" t="s">
        <v>191</v>
      </c>
      <c r="M403" s="48"/>
      <c r="N403" s="48" t="s">
        <v>192</v>
      </c>
      <c r="O403" s="48"/>
      <c r="P403" s="48" t="s">
        <v>193</v>
      </c>
    </row>
    <row r="404" spans="3:16" x14ac:dyDescent="0.2">
      <c r="D404" s="67" t="str" cm="1">
        <f t="array" ref="D404:F451" xml:space="preserve"> RXL_Data.UnPivot($F$395:$Q$398, $D$395:$D$398, $F$393:$Q$393)</f>
        <v>Product 1</v>
      </c>
      <c r="E404" s="19" t="str">
        <v>Jan</v>
      </c>
      <c r="F404" s="19">
        <v>1</v>
      </c>
      <c r="H404" s="67" t="str" cm="1">
        <f t="array" ref="H404:J451" xml:space="preserve"> RXL_Data.UnPivot($F$395:$Q$398, $D$395:$D$398, $F$393:$Q$393, TRUE)</f>
        <v>Jan</v>
      </c>
      <c r="I404" s="19" t="str">
        <v>Product 1</v>
      </c>
      <c r="J404" s="19">
        <v>1</v>
      </c>
      <c r="L404" s="67" t="str" cm="1">
        <f t="array" ref="L404:P451" xml:space="preserve"> RXL_Data.UnPivot($F$395:$Q$398, $D$395:$E$398, $F$393:$Q$394, FALSE)</f>
        <v>Product 1</v>
      </c>
      <c r="M404" s="19" t="str">
        <v>Cat.A</v>
      </c>
      <c r="N404" s="19" t="str">
        <v>Jan</v>
      </c>
      <c r="O404" s="19" t="str">
        <v>Q1</v>
      </c>
      <c r="P404" s="19">
        <v>1</v>
      </c>
    </row>
    <row r="405" spans="3:16" x14ac:dyDescent="0.2">
      <c r="D405" s="19" t="str">
        <v>Product 1</v>
      </c>
      <c r="E405" s="19" t="str">
        <v>Feb</v>
      </c>
      <c r="F405" s="19">
        <v>2</v>
      </c>
      <c r="H405" s="19" t="str">
        <v>Jan</v>
      </c>
      <c r="I405" s="19" t="str">
        <v>Product 2</v>
      </c>
      <c r="J405" s="19">
        <v>13</v>
      </c>
      <c r="L405" s="19" t="str">
        <v>Product 1</v>
      </c>
      <c r="M405" s="19" t="str">
        <v>Cat.A</v>
      </c>
      <c r="N405" s="19" t="str">
        <v>Feb</v>
      </c>
      <c r="O405" s="19" t="str">
        <v>Q1</v>
      </c>
      <c r="P405" s="19">
        <v>2</v>
      </c>
    </row>
    <row r="406" spans="3:16" x14ac:dyDescent="0.2">
      <c r="D406" s="19" t="str">
        <v>Product 1</v>
      </c>
      <c r="E406" s="19" t="str">
        <v>Mar</v>
      </c>
      <c r="F406" s="19">
        <v>3</v>
      </c>
      <c r="H406" s="19" t="str">
        <v>Jan</v>
      </c>
      <c r="I406" s="19" t="str">
        <v>Product 3</v>
      </c>
      <c r="J406" s="19">
        <v>25</v>
      </c>
      <c r="L406" s="19" t="str">
        <v>Product 1</v>
      </c>
      <c r="M406" s="19" t="str">
        <v>Cat.A</v>
      </c>
      <c r="N406" s="19" t="str">
        <v>Mar</v>
      </c>
      <c r="O406" s="19" t="str">
        <v>Q1</v>
      </c>
      <c r="P406" s="19">
        <v>3</v>
      </c>
    </row>
    <row r="407" spans="3:16" x14ac:dyDescent="0.2">
      <c r="D407" s="19" t="str">
        <v>Product 1</v>
      </c>
      <c r="E407" s="19" t="str">
        <v>Apr</v>
      </c>
      <c r="F407" s="19">
        <v>4</v>
      </c>
      <c r="H407" s="19" t="str">
        <v>Jan</v>
      </c>
      <c r="I407" s="19" t="str">
        <v>Product 4</v>
      </c>
      <c r="J407" s="19">
        <v>37</v>
      </c>
      <c r="L407" s="19" t="str">
        <v>Product 1</v>
      </c>
      <c r="M407" s="19" t="str">
        <v>Cat.A</v>
      </c>
      <c r="N407" s="19" t="str">
        <v>Apr</v>
      </c>
      <c r="O407" s="19" t="str">
        <v>Q2</v>
      </c>
      <c r="P407" s="19">
        <v>4</v>
      </c>
    </row>
    <row r="408" spans="3:16" x14ac:dyDescent="0.2">
      <c r="D408" s="19" t="str">
        <v>Product 1</v>
      </c>
      <c r="E408" s="19" t="str">
        <v>May</v>
      </c>
      <c r="F408" s="19">
        <v>5</v>
      </c>
      <c r="H408" s="19" t="str">
        <v>Feb</v>
      </c>
      <c r="I408" s="19" t="str">
        <v>Product 1</v>
      </c>
      <c r="J408" s="19">
        <v>2</v>
      </c>
      <c r="L408" s="19" t="str">
        <v>Product 1</v>
      </c>
      <c r="M408" s="19" t="str">
        <v>Cat.A</v>
      </c>
      <c r="N408" s="19" t="str">
        <v>May</v>
      </c>
      <c r="O408" s="19" t="str">
        <v>Q2</v>
      </c>
      <c r="P408" s="19">
        <v>5</v>
      </c>
    </row>
    <row r="409" spans="3:16" x14ac:dyDescent="0.2">
      <c r="D409" s="19" t="str">
        <v>Product 1</v>
      </c>
      <c r="E409" s="19" t="str">
        <v>Jun</v>
      </c>
      <c r="F409" s="19">
        <v>6</v>
      </c>
      <c r="H409" s="19" t="str">
        <v>Feb</v>
      </c>
      <c r="I409" s="19" t="str">
        <v>Product 2</v>
      </c>
      <c r="J409" s="19">
        <v>14</v>
      </c>
      <c r="L409" s="19" t="str">
        <v>Product 1</v>
      </c>
      <c r="M409" s="19" t="str">
        <v>Cat.A</v>
      </c>
      <c r="N409" s="19" t="str">
        <v>Jun</v>
      </c>
      <c r="O409" s="19" t="str">
        <v>Q2</v>
      </c>
      <c r="P409" s="19">
        <v>6</v>
      </c>
    </row>
    <row r="410" spans="3:16" x14ac:dyDescent="0.2">
      <c r="D410" s="19" t="str">
        <v>Product 1</v>
      </c>
      <c r="E410" s="19" t="str">
        <v>Jul</v>
      </c>
      <c r="F410" s="19">
        <v>7</v>
      </c>
      <c r="H410" s="19" t="str">
        <v>Feb</v>
      </c>
      <c r="I410" s="19" t="str">
        <v>Product 3</v>
      </c>
      <c r="J410" s="19">
        <v>26</v>
      </c>
      <c r="L410" s="19" t="str">
        <v>Product 1</v>
      </c>
      <c r="M410" s="19" t="str">
        <v>Cat.A</v>
      </c>
      <c r="N410" s="19" t="str">
        <v>Jul</v>
      </c>
      <c r="O410" s="19" t="str">
        <v>Q3</v>
      </c>
      <c r="P410" s="19">
        <v>7</v>
      </c>
    </row>
    <row r="411" spans="3:16" x14ac:dyDescent="0.2">
      <c r="D411" s="19" t="str">
        <v>Product 1</v>
      </c>
      <c r="E411" s="19" t="str">
        <v>Aug</v>
      </c>
      <c r="F411" s="19">
        <v>8</v>
      </c>
      <c r="H411" s="19" t="str">
        <v>Feb</v>
      </c>
      <c r="I411" s="19" t="str">
        <v>Product 4</v>
      </c>
      <c r="J411" s="19">
        <v>38</v>
      </c>
      <c r="L411" s="19" t="str">
        <v>Product 1</v>
      </c>
      <c r="M411" s="19" t="str">
        <v>Cat.A</v>
      </c>
      <c r="N411" s="19" t="str">
        <v>Aug</v>
      </c>
      <c r="O411" s="19" t="str">
        <v>Q3</v>
      </c>
      <c r="P411" s="19">
        <v>8</v>
      </c>
    </row>
    <row r="412" spans="3:16" x14ac:dyDescent="0.2">
      <c r="D412" s="19" t="str">
        <v>Product 1</v>
      </c>
      <c r="E412" s="19" t="str">
        <v>Sep</v>
      </c>
      <c r="F412" s="19">
        <v>9</v>
      </c>
      <c r="H412" s="19" t="str">
        <v>Mar</v>
      </c>
      <c r="I412" s="19" t="str">
        <v>Product 1</v>
      </c>
      <c r="J412" s="19">
        <v>3</v>
      </c>
      <c r="L412" s="19" t="str">
        <v>Product 1</v>
      </c>
      <c r="M412" s="19" t="str">
        <v>Cat.A</v>
      </c>
      <c r="N412" s="19" t="str">
        <v>Sep</v>
      </c>
      <c r="O412" s="19" t="str">
        <v>Q3</v>
      </c>
      <c r="P412" s="19">
        <v>9</v>
      </c>
    </row>
    <row r="413" spans="3:16" x14ac:dyDescent="0.2">
      <c r="D413" s="19" t="str">
        <v>Product 1</v>
      </c>
      <c r="E413" s="19" t="str">
        <v>Oct</v>
      </c>
      <c r="F413" s="19">
        <v>10</v>
      </c>
      <c r="H413" s="19" t="str">
        <v>Mar</v>
      </c>
      <c r="I413" s="19" t="str">
        <v>Product 2</v>
      </c>
      <c r="J413" s="19">
        <v>15</v>
      </c>
      <c r="L413" s="19" t="str">
        <v>Product 1</v>
      </c>
      <c r="M413" s="19" t="str">
        <v>Cat.A</v>
      </c>
      <c r="N413" s="19" t="str">
        <v>Oct</v>
      </c>
      <c r="O413" s="19" t="str">
        <v>Q4</v>
      </c>
      <c r="P413" s="19">
        <v>10</v>
      </c>
    </row>
    <row r="414" spans="3:16" x14ac:dyDescent="0.2">
      <c r="D414" s="19" t="str">
        <v>Product 1</v>
      </c>
      <c r="E414" s="19" t="str">
        <v>Nov</v>
      </c>
      <c r="F414" s="19">
        <v>11</v>
      </c>
      <c r="H414" s="19" t="str">
        <v>Mar</v>
      </c>
      <c r="I414" s="19" t="str">
        <v>Product 3</v>
      </c>
      <c r="J414" s="19">
        <v>27</v>
      </c>
      <c r="L414" s="19" t="str">
        <v>Product 1</v>
      </c>
      <c r="M414" s="19" t="str">
        <v>Cat.A</v>
      </c>
      <c r="N414" s="19" t="str">
        <v>Nov</v>
      </c>
      <c r="O414" s="19" t="str">
        <v>Q4</v>
      </c>
      <c r="P414" s="19">
        <v>11</v>
      </c>
    </row>
    <row r="415" spans="3:16" x14ac:dyDescent="0.2">
      <c r="D415" s="19" t="str">
        <v>Product 1</v>
      </c>
      <c r="E415" s="19" t="str">
        <v>Dec</v>
      </c>
      <c r="F415" s="19">
        <v>12</v>
      </c>
      <c r="H415" s="19" t="str">
        <v>Mar</v>
      </c>
      <c r="I415" s="19" t="str">
        <v>Product 4</v>
      </c>
      <c r="J415" s="19">
        <v>39</v>
      </c>
      <c r="L415" s="19" t="str">
        <v>Product 1</v>
      </c>
      <c r="M415" s="19" t="str">
        <v>Cat.A</v>
      </c>
      <c r="N415" s="19" t="str">
        <v>Dec</v>
      </c>
      <c r="O415" s="19" t="str">
        <v>Q4</v>
      </c>
      <c r="P415" s="19">
        <v>12</v>
      </c>
    </row>
    <row r="416" spans="3:16" x14ac:dyDescent="0.2">
      <c r="D416" s="19" t="str">
        <v>Product 2</v>
      </c>
      <c r="E416" s="19" t="str">
        <v>Jan</v>
      </c>
      <c r="F416" s="19">
        <v>13</v>
      </c>
      <c r="H416" s="19" t="str">
        <v>Apr</v>
      </c>
      <c r="I416" s="19" t="str">
        <v>Product 1</v>
      </c>
      <c r="J416" s="19">
        <v>4</v>
      </c>
      <c r="L416" s="19" t="str">
        <v>Product 2</v>
      </c>
      <c r="M416" s="19" t="str">
        <v>Cat.A</v>
      </c>
      <c r="N416" s="19" t="str">
        <v>Jan</v>
      </c>
      <c r="O416" s="19" t="str">
        <v>Q1</v>
      </c>
      <c r="P416" s="19">
        <v>13</v>
      </c>
    </row>
    <row r="417" spans="4:16" x14ac:dyDescent="0.2">
      <c r="D417" s="19" t="str">
        <v>Product 2</v>
      </c>
      <c r="E417" s="19" t="str">
        <v>Feb</v>
      </c>
      <c r="F417" s="19">
        <v>14</v>
      </c>
      <c r="H417" s="19" t="str">
        <v>Apr</v>
      </c>
      <c r="I417" s="19" t="str">
        <v>Product 2</v>
      </c>
      <c r="J417" s="19">
        <v>16</v>
      </c>
      <c r="L417" s="19" t="str">
        <v>Product 2</v>
      </c>
      <c r="M417" s="19" t="str">
        <v>Cat.A</v>
      </c>
      <c r="N417" s="19" t="str">
        <v>Feb</v>
      </c>
      <c r="O417" s="19" t="str">
        <v>Q1</v>
      </c>
      <c r="P417" s="19">
        <v>14</v>
      </c>
    </row>
    <row r="418" spans="4:16" x14ac:dyDescent="0.2">
      <c r="D418" s="19" t="str">
        <v>Product 2</v>
      </c>
      <c r="E418" s="19" t="str">
        <v>Mar</v>
      </c>
      <c r="F418" s="19">
        <v>15</v>
      </c>
      <c r="H418" s="19" t="str">
        <v>Apr</v>
      </c>
      <c r="I418" s="19" t="str">
        <v>Product 3</v>
      </c>
      <c r="J418" s="19">
        <v>28</v>
      </c>
      <c r="L418" s="19" t="str">
        <v>Product 2</v>
      </c>
      <c r="M418" s="19" t="str">
        <v>Cat.A</v>
      </c>
      <c r="N418" s="19" t="str">
        <v>Mar</v>
      </c>
      <c r="O418" s="19" t="str">
        <v>Q1</v>
      </c>
      <c r="P418" s="19">
        <v>15</v>
      </c>
    </row>
    <row r="419" spans="4:16" x14ac:dyDescent="0.2">
      <c r="D419" s="19" t="str">
        <v>Product 2</v>
      </c>
      <c r="E419" s="19" t="str">
        <v>Apr</v>
      </c>
      <c r="F419" s="19">
        <v>16</v>
      </c>
      <c r="H419" s="19" t="str">
        <v>Apr</v>
      </c>
      <c r="I419" s="19" t="str">
        <v>Product 4</v>
      </c>
      <c r="J419" s="19">
        <v>40</v>
      </c>
      <c r="L419" s="19" t="str">
        <v>Product 2</v>
      </c>
      <c r="M419" s="19" t="str">
        <v>Cat.A</v>
      </c>
      <c r="N419" s="19" t="str">
        <v>Apr</v>
      </c>
      <c r="O419" s="19" t="str">
        <v>Q2</v>
      </c>
      <c r="P419" s="19">
        <v>16</v>
      </c>
    </row>
    <row r="420" spans="4:16" x14ac:dyDescent="0.2">
      <c r="D420" s="19" t="str">
        <v>Product 2</v>
      </c>
      <c r="E420" s="19" t="str">
        <v>May</v>
      </c>
      <c r="F420" s="19">
        <v>17</v>
      </c>
      <c r="H420" s="19" t="str">
        <v>May</v>
      </c>
      <c r="I420" s="19" t="str">
        <v>Product 1</v>
      </c>
      <c r="J420" s="19">
        <v>5</v>
      </c>
      <c r="L420" s="19" t="str">
        <v>Product 2</v>
      </c>
      <c r="M420" s="19" t="str">
        <v>Cat.A</v>
      </c>
      <c r="N420" s="19" t="str">
        <v>May</v>
      </c>
      <c r="O420" s="19" t="str">
        <v>Q2</v>
      </c>
      <c r="P420" s="19">
        <v>17</v>
      </c>
    </row>
    <row r="421" spans="4:16" x14ac:dyDescent="0.2">
      <c r="D421" s="19" t="str">
        <v>Product 2</v>
      </c>
      <c r="E421" s="19" t="str">
        <v>Jun</v>
      </c>
      <c r="F421" s="19">
        <v>18</v>
      </c>
      <c r="H421" s="19" t="str">
        <v>May</v>
      </c>
      <c r="I421" s="19" t="str">
        <v>Product 2</v>
      </c>
      <c r="J421" s="19">
        <v>17</v>
      </c>
      <c r="L421" s="19" t="str">
        <v>Product 2</v>
      </c>
      <c r="M421" s="19" t="str">
        <v>Cat.A</v>
      </c>
      <c r="N421" s="19" t="str">
        <v>Jun</v>
      </c>
      <c r="O421" s="19" t="str">
        <v>Q2</v>
      </c>
      <c r="P421" s="19">
        <v>18</v>
      </c>
    </row>
    <row r="422" spans="4:16" x14ac:dyDescent="0.2">
      <c r="D422" s="19" t="str">
        <v>Product 2</v>
      </c>
      <c r="E422" s="19" t="str">
        <v>Jul</v>
      </c>
      <c r="F422" s="19">
        <v>19</v>
      </c>
      <c r="H422" s="19" t="str">
        <v>May</v>
      </c>
      <c r="I422" s="19" t="str">
        <v>Product 3</v>
      </c>
      <c r="J422" s="19">
        <v>29</v>
      </c>
      <c r="L422" s="19" t="str">
        <v>Product 2</v>
      </c>
      <c r="M422" s="19" t="str">
        <v>Cat.A</v>
      </c>
      <c r="N422" s="19" t="str">
        <v>Jul</v>
      </c>
      <c r="O422" s="19" t="str">
        <v>Q3</v>
      </c>
      <c r="P422" s="19">
        <v>19</v>
      </c>
    </row>
    <row r="423" spans="4:16" x14ac:dyDescent="0.2">
      <c r="D423" s="19" t="str">
        <v>Product 2</v>
      </c>
      <c r="E423" s="19" t="str">
        <v>Aug</v>
      </c>
      <c r="F423" s="19">
        <v>20</v>
      </c>
      <c r="H423" s="19" t="str">
        <v>May</v>
      </c>
      <c r="I423" s="19" t="str">
        <v>Product 4</v>
      </c>
      <c r="J423" s="19">
        <v>41</v>
      </c>
      <c r="L423" s="19" t="str">
        <v>Product 2</v>
      </c>
      <c r="M423" s="19" t="str">
        <v>Cat.A</v>
      </c>
      <c r="N423" s="19" t="str">
        <v>Aug</v>
      </c>
      <c r="O423" s="19" t="str">
        <v>Q3</v>
      </c>
      <c r="P423" s="19">
        <v>20</v>
      </c>
    </row>
    <row r="424" spans="4:16" x14ac:dyDescent="0.2">
      <c r="D424" s="19" t="str">
        <v>Product 2</v>
      </c>
      <c r="E424" s="19" t="str">
        <v>Sep</v>
      </c>
      <c r="F424" s="19">
        <v>21</v>
      </c>
      <c r="H424" s="19" t="str">
        <v>Jun</v>
      </c>
      <c r="I424" s="19" t="str">
        <v>Product 1</v>
      </c>
      <c r="J424" s="19">
        <v>6</v>
      </c>
      <c r="L424" s="19" t="str">
        <v>Product 2</v>
      </c>
      <c r="M424" s="19" t="str">
        <v>Cat.A</v>
      </c>
      <c r="N424" s="19" t="str">
        <v>Sep</v>
      </c>
      <c r="O424" s="19" t="str">
        <v>Q3</v>
      </c>
      <c r="P424" s="19">
        <v>21</v>
      </c>
    </row>
    <row r="425" spans="4:16" x14ac:dyDescent="0.2">
      <c r="D425" s="19" t="str">
        <v>Product 2</v>
      </c>
      <c r="E425" s="19" t="str">
        <v>Oct</v>
      </c>
      <c r="F425" s="19">
        <v>22</v>
      </c>
      <c r="H425" s="19" t="str">
        <v>Jun</v>
      </c>
      <c r="I425" s="19" t="str">
        <v>Product 2</v>
      </c>
      <c r="J425" s="19">
        <v>18</v>
      </c>
      <c r="L425" s="19" t="str">
        <v>Product 2</v>
      </c>
      <c r="M425" s="19" t="str">
        <v>Cat.A</v>
      </c>
      <c r="N425" s="19" t="str">
        <v>Oct</v>
      </c>
      <c r="O425" s="19" t="str">
        <v>Q4</v>
      </c>
      <c r="P425" s="19">
        <v>22</v>
      </c>
    </row>
    <row r="426" spans="4:16" x14ac:dyDescent="0.2">
      <c r="D426" s="19" t="str">
        <v>Product 2</v>
      </c>
      <c r="E426" s="19" t="str">
        <v>Nov</v>
      </c>
      <c r="F426" s="19">
        <v>23</v>
      </c>
      <c r="H426" s="19" t="str">
        <v>Jun</v>
      </c>
      <c r="I426" s="19" t="str">
        <v>Product 3</v>
      </c>
      <c r="J426" s="19">
        <v>30</v>
      </c>
      <c r="L426" s="19" t="str">
        <v>Product 2</v>
      </c>
      <c r="M426" s="19" t="str">
        <v>Cat.A</v>
      </c>
      <c r="N426" s="19" t="str">
        <v>Nov</v>
      </c>
      <c r="O426" s="19" t="str">
        <v>Q4</v>
      </c>
      <c r="P426" s="19">
        <v>23</v>
      </c>
    </row>
    <row r="427" spans="4:16" x14ac:dyDescent="0.2">
      <c r="D427" s="19" t="str">
        <v>Product 2</v>
      </c>
      <c r="E427" s="19" t="str">
        <v>Dec</v>
      </c>
      <c r="F427" s="19">
        <v>24</v>
      </c>
      <c r="H427" s="19" t="str">
        <v>Jun</v>
      </c>
      <c r="I427" s="19" t="str">
        <v>Product 4</v>
      </c>
      <c r="J427" s="19">
        <v>42</v>
      </c>
      <c r="L427" s="19" t="str">
        <v>Product 2</v>
      </c>
      <c r="M427" s="19" t="str">
        <v>Cat.A</v>
      </c>
      <c r="N427" s="19" t="str">
        <v>Dec</v>
      </c>
      <c r="O427" s="19" t="str">
        <v>Q4</v>
      </c>
      <c r="P427" s="19">
        <v>24</v>
      </c>
    </row>
    <row r="428" spans="4:16" x14ac:dyDescent="0.2">
      <c r="D428" s="19" t="str">
        <v>Product 3</v>
      </c>
      <c r="E428" s="19" t="str">
        <v>Jan</v>
      </c>
      <c r="F428" s="19">
        <v>25</v>
      </c>
      <c r="H428" s="19" t="str">
        <v>Jul</v>
      </c>
      <c r="I428" s="19" t="str">
        <v>Product 1</v>
      </c>
      <c r="J428" s="19">
        <v>7</v>
      </c>
      <c r="L428" s="19" t="str">
        <v>Product 3</v>
      </c>
      <c r="M428" s="19" t="str">
        <v>Cat.B</v>
      </c>
      <c r="N428" s="19" t="str">
        <v>Jan</v>
      </c>
      <c r="O428" s="19" t="str">
        <v>Q1</v>
      </c>
      <c r="P428" s="19">
        <v>25</v>
      </c>
    </row>
    <row r="429" spans="4:16" x14ac:dyDescent="0.2">
      <c r="D429" s="19" t="str">
        <v>Product 3</v>
      </c>
      <c r="E429" s="19" t="str">
        <v>Feb</v>
      </c>
      <c r="F429" s="19">
        <v>26</v>
      </c>
      <c r="H429" s="19" t="str">
        <v>Jul</v>
      </c>
      <c r="I429" s="19" t="str">
        <v>Product 2</v>
      </c>
      <c r="J429" s="19">
        <v>19</v>
      </c>
      <c r="L429" s="19" t="str">
        <v>Product 3</v>
      </c>
      <c r="M429" s="19" t="str">
        <v>Cat.B</v>
      </c>
      <c r="N429" s="19" t="str">
        <v>Feb</v>
      </c>
      <c r="O429" s="19" t="str">
        <v>Q1</v>
      </c>
      <c r="P429" s="19">
        <v>26</v>
      </c>
    </row>
    <row r="430" spans="4:16" x14ac:dyDescent="0.2">
      <c r="D430" s="19" t="str">
        <v>Product 3</v>
      </c>
      <c r="E430" s="19" t="str">
        <v>Mar</v>
      </c>
      <c r="F430" s="19">
        <v>27</v>
      </c>
      <c r="H430" s="19" t="str">
        <v>Jul</v>
      </c>
      <c r="I430" s="19" t="str">
        <v>Product 3</v>
      </c>
      <c r="J430" s="19">
        <v>31</v>
      </c>
      <c r="L430" s="19" t="str">
        <v>Product 3</v>
      </c>
      <c r="M430" s="19" t="str">
        <v>Cat.B</v>
      </c>
      <c r="N430" s="19" t="str">
        <v>Mar</v>
      </c>
      <c r="O430" s="19" t="str">
        <v>Q1</v>
      </c>
      <c r="P430" s="19">
        <v>27</v>
      </c>
    </row>
    <row r="431" spans="4:16" x14ac:dyDescent="0.2">
      <c r="D431" s="19" t="str">
        <v>Product 3</v>
      </c>
      <c r="E431" s="19" t="str">
        <v>Apr</v>
      </c>
      <c r="F431" s="19">
        <v>28</v>
      </c>
      <c r="H431" s="19" t="str">
        <v>Jul</v>
      </c>
      <c r="I431" s="19" t="str">
        <v>Product 4</v>
      </c>
      <c r="J431" s="19">
        <v>43</v>
      </c>
      <c r="L431" s="19" t="str">
        <v>Product 3</v>
      </c>
      <c r="M431" s="19" t="str">
        <v>Cat.B</v>
      </c>
      <c r="N431" s="19" t="str">
        <v>Apr</v>
      </c>
      <c r="O431" s="19" t="str">
        <v>Q2</v>
      </c>
      <c r="P431" s="19">
        <v>28</v>
      </c>
    </row>
    <row r="432" spans="4:16" x14ac:dyDescent="0.2">
      <c r="D432" s="19" t="str">
        <v>Product 3</v>
      </c>
      <c r="E432" s="19" t="str">
        <v>May</v>
      </c>
      <c r="F432" s="19">
        <v>29</v>
      </c>
      <c r="H432" s="19" t="str">
        <v>Aug</v>
      </c>
      <c r="I432" s="19" t="str">
        <v>Product 1</v>
      </c>
      <c r="J432" s="19">
        <v>8</v>
      </c>
      <c r="L432" s="19" t="str">
        <v>Product 3</v>
      </c>
      <c r="M432" s="19" t="str">
        <v>Cat.B</v>
      </c>
      <c r="N432" s="19" t="str">
        <v>May</v>
      </c>
      <c r="O432" s="19" t="str">
        <v>Q2</v>
      </c>
      <c r="P432" s="19">
        <v>29</v>
      </c>
    </row>
    <row r="433" spans="4:16" x14ac:dyDescent="0.2">
      <c r="D433" s="19" t="str">
        <v>Product 3</v>
      </c>
      <c r="E433" s="19" t="str">
        <v>Jun</v>
      </c>
      <c r="F433" s="19">
        <v>30</v>
      </c>
      <c r="H433" s="19" t="str">
        <v>Aug</v>
      </c>
      <c r="I433" s="19" t="str">
        <v>Product 2</v>
      </c>
      <c r="J433" s="19">
        <v>20</v>
      </c>
      <c r="L433" s="19" t="str">
        <v>Product 3</v>
      </c>
      <c r="M433" s="19" t="str">
        <v>Cat.B</v>
      </c>
      <c r="N433" s="19" t="str">
        <v>Jun</v>
      </c>
      <c r="O433" s="19" t="str">
        <v>Q2</v>
      </c>
      <c r="P433" s="19">
        <v>30</v>
      </c>
    </row>
    <row r="434" spans="4:16" x14ac:dyDescent="0.2">
      <c r="D434" s="19" t="str">
        <v>Product 3</v>
      </c>
      <c r="E434" s="19" t="str">
        <v>Jul</v>
      </c>
      <c r="F434" s="19">
        <v>31</v>
      </c>
      <c r="H434" s="19" t="str">
        <v>Aug</v>
      </c>
      <c r="I434" s="19" t="str">
        <v>Product 3</v>
      </c>
      <c r="J434" s="19">
        <v>32</v>
      </c>
      <c r="L434" s="19" t="str">
        <v>Product 3</v>
      </c>
      <c r="M434" s="19" t="str">
        <v>Cat.B</v>
      </c>
      <c r="N434" s="19" t="str">
        <v>Jul</v>
      </c>
      <c r="O434" s="19" t="str">
        <v>Q3</v>
      </c>
      <c r="P434" s="19">
        <v>31</v>
      </c>
    </row>
    <row r="435" spans="4:16" x14ac:dyDescent="0.2">
      <c r="D435" s="19" t="str">
        <v>Product 3</v>
      </c>
      <c r="E435" s="19" t="str">
        <v>Aug</v>
      </c>
      <c r="F435" s="19">
        <v>32</v>
      </c>
      <c r="H435" s="19" t="str">
        <v>Aug</v>
      </c>
      <c r="I435" s="19" t="str">
        <v>Product 4</v>
      </c>
      <c r="J435" s="19">
        <v>44</v>
      </c>
      <c r="L435" s="19" t="str">
        <v>Product 3</v>
      </c>
      <c r="M435" s="19" t="str">
        <v>Cat.B</v>
      </c>
      <c r="N435" s="19" t="str">
        <v>Aug</v>
      </c>
      <c r="O435" s="19" t="str">
        <v>Q3</v>
      </c>
      <c r="P435" s="19">
        <v>32</v>
      </c>
    </row>
    <row r="436" spans="4:16" x14ac:dyDescent="0.2">
      <c r="D436" s="19" t="str">
        <v>Product 3</v>
      </c>
      <c r="E436" s="19" t="str">
        <v>Sep</v>
      </c>
      <c r="F436" s="19">
        <v>33</v>
      </c>
      <c r="H436" s="19" t="str">
        <v>Sep</v>
      </c>
      <c r="I436" s="19" t="str">
        <v>Product 1</v>
      </c>
      <c r="J436" s="19">
        <v>9</v>
      </c>
      <c r="L436" s="19" t="str">
        <v>Product 3</v>
      </c>
      <c r="M436" s="19" t="str">
        <v>Cat.B</v>
      </c>
      <c r="N436" s="19" t="str">
        <v>Sep</v>
      </c>
      <c r="O436" s="19" t="str">
        <v>Q3</v>
      </c>
      <c r="P436" s="19">
        <v>33</v>
      </c>
    </row>
    <row r="437" spans="4:16" x14ac:dyDescent="0.2">
      <c r="D437" s="19" t="str">
        <v>Product 3</v>
      </c>
      <c r="E437" s="19" t="str">
        <v>Oct</v>
      </c>
      <c r="F437" s="19">
        <v>34</v>
      </c>
      <c r="H437" s="19" t="str">
        <v>Sep</v>
      </c>
      <c r="I437" s="19" t="str">
        <v>Product 2</v>
      </c>
      <c r="J437" s="19">
        <v>21</v>
      </c>
      <c r="L437" s="19" t="str">
        <v>Product 3</v>
      </c>
      <c r="M437" s="19" t="str">
        <v>Cat.B</v>
      </c>
      <c r="N437" s="19" t="str">
        <v>Oct</v>
      </c>
      <c r="O437" s="19" t="str">
        <v>Q4</v>
      </c>
      <c r="P437" s="19">
        <v>34</v>
      </c>
    </row>
    <row r="438" spans="4:16" x14ac:dyDescent="0.2">
      <c r="D438" s="19" t="str">
        <v>Product 3</v>
      </c>
      <c r="E438" s="19" t="str">
        <v>Nov</v>
      </c>
      <c r="F438" s="19">
        <v>35</v>
      </c>
      <c r="H438" s="19" t="str">
        <v>Sep</v>
      </c>
      <c r="I438" s="19" t="str">
        <v>Product 3</v>
      </c>
      <c r="J438" s="19">
        <v>33</v>
      </c>
      <c r="L438" s="19" t="str">
        <v>Product 3</v>
      </c>
      <c r="M438" s="19" t="str">
        <v>Cat.B</v>
      </c>
      <c r="N438" s="19" t="str">
        <v>Nov</v>
      </c>
      <c r="O438" s="19" t="str">
        <v>Q4</v>
      </c>
      <c r="P438" s="19">
        <v>35</v>
      </c>
    </row>
    <row r="439" spans="4:16" x14ac:dyDescent="0.2">
      <c r="D439" s="19" t="str">
        <v>Product 3</v>
      </c>
      <c r="E439" s="19" t="str">
        <v>Dec</v>
      </c>
      <c r="F439" s="19">
        <v>36</v>
      </c>
      <c r="H439" s="19" t="str">
        <v>Sep</v>
      </c>
      <c r="I439" s="19" t="str">
        <v>Product 4</v>
      </c>
      <c r="J439" s="19">
        <v>45</v>
      </c>
      <c r="L439" s="19" t="str">
        <v>Product 3</v>
      </c>
      <c r="M439" s="19" t="str">
        <v>Cat.B</v>
      </c>
      <c r="N439" s="19" t="str">
        <v>Dec</v>
      </c>
      <c r="O439" s="19" t="str">
        <v>Q4</v>
      </c>
      <c r="P439" s="19">
        <v>36</v>
      </c>
    </row>
    <row r="440" spans="4:16" x14ac:dyDescent="0.2">
      <c r="D440" s="19" t="str">
        <v>Product 4</v>
      </c>
      <c r="E440" s="19" t="str">
        <v>Jan</v>
      </c>
      <c r="F440" s="19">
        <v>37</v>
      </c>
      <c r="H440" s="19" t="str">
        <v>Oct</v>
      </c>
      <c r="I440" s="19" t="str">
        <v>Product 1</v>
      </c>
      <c r="J440" s="19">
        <v>10</v>
      </c>
      <c r="L440" s="19" t="str">
        <v>Product 4</v>
      </c>
      <c r="M440" s="19" t="str">
        <v>Cat.B</v>
      </c>
      <c r="N440" s="19" t="str">
        <v>Jan</v>
      </c>
      <c r="O440" s="19" t="str">
        <v>Q1</v>
      </c>
      <c r="P440" s="19">
        <v>37</v>
      </c>
    </row>
    <row r="441" spans="4:16" x14ac:dyDescent="0.2">
      <c r="D441" s="19" t="str">
        <v>Product 4</v>
      </c>
      <c r="E441" s="19" t="str">
        <v>Feb</v>
      </c>
      <c r="F441" s="19">
        <v>38</v>
      </c>
      <c r="H441" s="19" t="str">
        <v>Oct</v>
      </c>
      <c r="I441" s="19" t="str">
        <v>Product 2</v>
      </c>
      <c r="J441" s="19">
        <v>22</v>
      </c>
      <c r="L441" s="19" t="str">
        <v>Product 4</v>
      </c>
      <c r="M441" s="19" t="str">
        <v>Cat.B</v>
      </c>
      <c r="N441" s="19" t="str">
        <v>Feb</v>
      </c>
      <c r="O441" s="19" t="str">
        <v>Q1</v>
      </c>
      <c r="P441" s="19">
        <v>38</v>
      </c>
    </row>
    <row r="442" spans="4:16" x14ac:dyDescent="0.2">
      <c r="D442" s="19" t="str">
        <v>Product 4</v>
      </c>
      <c r="E442" s="19" t="str">
        <v>Mar</v>
      </c>
      <c r="F442" s="19">
        <v>39</v>
      </c>
      <c r="H442" s="19" t="str">
        <v>Oct</v>
      </c>
      <c r="I442" s="19" t="str">
        <v>Product 3</v>
      </c>
      <c r="J442" s="19">
        <v>34</v>
      </c>
      <c r="L442" s="19" t="str">
        <v>Product 4</v>
      </c>
      <c r="M442" s="19" t="str">
        <v>Cat.B</v>
      </c>
      <c r="N442" s="19" t="str">
        <v>Mar</v>
      </c>
      <c r="O442" s="19" t="str">
        <v>Q1</v>
      </c>
      <c r="P442" s="19">
        <v>39</v>
      </c>
    </row>
    <row r="443" spans="4:16" x14ac:dyDescent="0.2">
      <c r="D443" s="19" t="str">
        <v>Product 4</v>
      </c>
      <c r="E443" s="19" t="str">
        <v>Apr</v>
      </c>
      <c r="F443" s="19">
        <v>40</v>
      </c>
      <c r="H443" s="19" t="str">
        <v>Oct</v>
      </c>
      <c r="I443" s="19" t="str">
        <v>Product 4</v>
      </c>
      <c r="J443" s="19">
        <v>46</v>
      </c>
      <c r="L443" s="19" t="str">
        <v>Product 4</v>
      </c>
      <c r="M443" s="19" t="str">
        <v>Cat.B</v>
      </c>
      <c r="N443" s="19" t="str">
        <v>Apr</v>
      </c>
      <c r="O443" s="19" t="str">
        <v>Q2</v>
      </c>
      <c r="P443" s="19">
        <v>40</v>
      </c>
    </row>
    <row r="444" spans="4:16" x14ac:dyDescent="0.2">
      <c r="D444" s="19" t="str">
        <v>Product 4</v>
      </c>
      <c r="E444" s="19" t="str">
        <v>May</v>
      </c>
      <c r="F444" s="19">
        <v>41</v>
      </c>
      <c r="H444" s="19" t="str">
        <v>Nov</v>
      </c>
      <c r="I444" s="19" t="str">
        <v>Product 1</v>
      </c>
      <c r="J444" s="19">
        <v>11</v>
      </c>
      <c r="L444" s="19" t="str">
        <v>Product 4</v>
      </c>
      <c r="M444" s="19" t="str">
        <v>Cat.B</v>
      </c>
      <c r="N444" s="19" t="str">
        <v>May</v>
      </c>
      <c r="O444" s="19" t="str">
        <v>Q2</v>
      </c>
      <c r="P444" s="19">
        <v>41</v>
      </c>
    </row>
    <row r="445" spans="4:16" x14ac:dyDescent="0.2">
      <c r="D445" s="19" t="str">
        <v>Product 4</v>
      </c>
      <c r="E445" s="19" t="str">
        <v>Jun</v>
      </c>
      <c r="F445" s="19">
        <v>42</v>
      </c>
      <c r="H445" s="19" t="str">
        <v>Nov</v>
      </c>
      <c r="I445" s="19" t="str">
        <v>Product 2</v>
      </c>
      <c r="J445" s="19">
        <v>23</v>
      </c>
      <c r="L445" s="19" t="str">
        <v>Product 4</v>
      </c>
      <c r="M445" s="19" t="str">
        <v>Cat.B</v>
      </c>
      <c r="N445" s="19" t="str">
        <v>Jun</v>
      </c>
      <c r="O445" s="19" t="str">
        <v>Q2</v>
      </c>
      <c r="P445" s="19">
        <v>42</v>
      </c>
    </row>
    <row r="446" spans="4:16" x14ac:dyDescent="0.2">
      <c r="D446" s="19" t="str">
        <v>Product 4</v>
      </c>
      <c r="E446" s="19" t="str">
        <v>Jul</v>
      </c>
      <c r="F446" s="19">
        <v>43</v>
      </c>
      <c r="H446" s="19" t="str">
        <v>Nov</v>
      </c>
      <c r="I446" s="19" t="str">
        <v>Product 3</v>
      </c>
      <c r="J446" s="19">
        <v>35</v>
      </c>
      <c r="L446" s="19" t="str">
        <v>Product 4</v>
      </c>
      <c r="M446" s="19" t="str">
        <v>Cat.B</v>
      </c>
      <c r="N446" s="19" t="str">
        <v>Jul</v>
      </c>
      <c r="O446" s="19" t="str">
        <v>Q3</v>
      </c>
      <c r="P446" s="19">
        <v>43</v>
      </c>
    </row>
    <row r="447" spans="4:16" x14ac:dyDescent="0.2">
      <c r="D447" s="19" t="str">
        <v>Product 4</v>
      </c>
      <c r="E447" s="19" t="str">
        <v>Aug</v>
      </c>
      <c r="F447" s="19">
        <v>44</v>
      </c>
      <c r="H447" s="19" t="str">
        <v>Nov</v>
      </c>
      <c r="I447" s="19" t="str">
        <v>Product 4</v>
      </c>
      <c r="J447" s="19">
        <v>47</v>
      </c>
      <c r="L447" s="19" t="str">
        <v>Product 4</v>
      </c>
      <c r="M447" s="19" t="str">
        <v>Cat.B</v>
      </c>
      <c r="N447" s="19" t="str">
        <v>Aug</v>
      </c>
      <c r="O447" s="19" t="str">
        <v>Q3</v>
      </c>
      <c r="P447" s="19">
        <v>44</v>
      </c>
    </row>
    <row r="448" spans="4:16" x14ac:dyDescent="0.2">
      <c r="D448" s="19" t="str">
        <v>Product 4</v>
      </c>
      <c r="E448" s="19" t="str">
        <v>Sep</v>
      </c>
      <c r="F448" s="19">
        <v>45</v>
      </c>
      <c r="H448" s="19" t="str">
        <v>Dec</v>
      </c>
      <c r="I448" s="19" t="str">
        <v>Product 1</v>
      </c>
      <c r="J448" s="19">
        <v>12</v>
      </c>
      <c r="L448" s="19" t="str">
        <v>Product 4</v>
      </c>
      <c r="M448" s="19" t="str">
        <v>Cat.B</v>
      </c>
      <c r="N448" s="19" t="str">
        <v>Sep</v>
      </c>
      <c r="O448" s="19" t="str">
        <v>Q3</v>
      </c>
      <c r="P448" s="19">
        <v>45</v>
      </c>
    </row>
    <row r="449" spans="3:16" x14ac:dyDescent="0.2">
      <c r="D449" s="19" t="str">
        <v>Product 4</v>
      </c>
      <c r="E449" s="19" t="str">
        <v>Oct</v>
      </c>
      <c r="F449" s="19">
        <v>46</v>
      </c>
      <c r="H449" s="19" t="str">
        <v>Dec</v>
      </c>
      <c r="I449" s="19" t="str">
        <v>Product 2</v>
      </c>
      <c r="J449" s="19">
        <v>24</v>
      </c>
      <c r="L449" s="19" t="str">
        <v>Product 4</v>
      </c>
      <c r="M449" s="19" t="str">
        <v>Cat.B</v>
      </c>
      <c r="N449" s="19" t="str">
        <v>Oct</v>
      </c>
      <c r="O449" s="19" t="str">
        <v>Q4</v>
      </c>
      <c r="P449" s="19">
        <v>46</v>
      </c>
    </row>
    <row r="450" spans="3:16" x14ac:dyDescent="0.2">
      <c r="D450" s="19" t="str">
        <v>Product 4</v>
      </c>
      <c r="E450" s="19" t="str">
        <v>Nov</v>
      </c>
      <c r="F450" s="19">
        <v>47</v>
      </c>
      <c r="H450" s="19" t="str">
        <v>Dec</v>
      </c>
      <c r="I450" s="19" t="str">
        <v>Product 3</v>
      </c>
      <c r="J450" s="19">
        <v>36</v>
      </c>
      <c r="L450" s="19" t="str">
        <v>Product 4</v>
      </c>
      <c r="M450" s="19" t="str">
        <v>Cat.B</v>
      </c>
      <c r="N450" s="19" t="str">
        <v>Nov</v>
      </c>
      <c r="O450" s="19" t="str">
        <v>Q4</v>
      </c>
      <c r="P450" s="19">
        <v>47</v>
      </c>
    </row>
    <row r="451" spans="3:16" x14ac:dyDescent="0.2">
      <c r="D451" s="19" t="str">
        <v>Product 4</v>
      </c>
      <c r="E451" s="19" t="str">
        <v>Dec</v>
      </c>
      <c r="F451" s="19">
        <v>48</v>
      </c>
      <c r="H451" s="19" t="str">
        <v>Dec</v>
      </c>
      <c r="I451" s="19" t="str">
        <v>Product 4</v>
      </c>
      <c r="J451" s="19">
        <v>48</v>
      </c>
      <c r="L451" s="19" t="str">
        <v>Product 4</v>
      </c>
      <c r="M451" s="19" t="str">
        <v>Cat.B</v>
      </c>
      <c r="N451" s="19" t="str">
        <v>Dec</v>
      </c>
      <c r="O451" s="19" t="str">
        <v>Q4</v>
      </c>
      <c r="P451" s="19">
        <v>48</v>
      </c>
    </row>
    <row r="452" spans="3:16" x14ac:dyDescent="0.2">
      <c r="D452" s="51" t="str">
        <f ca="1" xml:space="preserve"> _xlfn.FORMULATEXT(D404)</f>
        <v>= RXL_Data.UnPivot($F$395:$Q$398, $D$395:$D$398, $F$393:$Q$393)</v>
      </c>
    </row>
    <row r="453" spans="3:16" x14ac:dyDescent="0.2">
      <c r="H453" s="51" t="str">
        <f ca="1" xml:space="preserve"> _xlfn.FORMULATEXT(H404)</f>
        <v>= RXL_Data.UnPivot($F$395:$Q$398, $D$395:$D$398, $F$393:$Q$393, TRUE)</v>
      </c>
    </row>
    <row r="454" spans="3:16" x14ac:dyDescent="0.2">
      <c r="L454" s="51" t="str">
        <f ca="1" xml:space="preserve"> _xlfn.FORMULATEXT(L404)</f>
        <v>= RXL_Data.UnPivot($F$395:$Q$398, $D$395:$E$398, $F$393:$Q$394, FALSE)</v>
      </c>
    </row>
    <row r="455" spans="3:16" x14ac:dyDescent="0.2">
      <c r="C455" s="13" t="s">
        <v>186</v>
      </c>
    </row>
    <row r="456" spans="3:16" x14ac:dyDescent="0.2">
      <c r="D456" t="s">
        <v>194</v>
      </c>
      <c r="I456" t="s">
        <v>203</v>
      </c>
    </row>
    <row r="457" spans="3:16" ht="13.5" thickBot="1" x14ac:dyDescent="0.25">
      <c r="D457" s="48"/>
      <c r="E457" s="50" t="s">
        <v>195</v>
      </c>
      <c r="F457" s="50" t="s">
        <v>196</v>
      </c>
      <c r="G457" s="50" t="s">
        <v>197</v>
      </c>
      <c r="I457" s="48" t="s">
        <v>191</v>
      </c>
      <c r="J457" s="48" t="s">
        <v>192</v>
      </c>
      <c r="K457" s="48" t="s">
        <v>193</v>
      </c>
    </row>
    <row r="458" spans="3:16" x14ac:dyDescent="0.2">
      <c r="D458" s="108" t="s">
        <v>198</v>
      </c>
      <c r="E458" s="45">
        <v>1</v>
      </c>
      <c r="F458" s="45">
        <v>2</v>
      </c>
      <c r="G458" s="45"/>
      <c r="I458" s="67" t="str" cm="1">
        <f t="array" ref="I458:K472" xml:space="preserve"> RXL_Data.UnPivot($E$458:$G$462, $D$458:$D$462, $E$457:$G$457)</f>
        <v>Alpha</v>
      </c>
      <c r="J458" s="19" t="str">
        <v>Cat.1</v>
      </c>
      <c r="K458" s="19">
        <v>1</v>
      </c>
    </row>
    <row r="459" spans="3:16" x14ac:dyDescent="0.2">
      <c r="D459" s="108" t="s">
        <v>199</v>
      </c>
      <c r="E459" s="45">
        <v>4</v>
      </c>
      <c r="F459" s="45">
        <v>5</v>
      </c>
      <c r="G459" s="45">
        <v>6</v>
      </c>
      <c r="I459" s="19" t="str">
        <v>Alpha</v>
      </c>
      <c r="J459" s="19" t="str">
        <v>Cat.2</v>
      </c>
      <c r="K459" s="19">
        <v>2</v>
      </c>
    </row>
    <row r="460" spans="3:16" x14ac:dyDescent="0.2">
      <c r="D460" s="108" t="s">
        <v>200</v>
      </c>
      <c r="E460" s="45">
        <v>7</v>
      </c>
      <c r="F460" s="45" t="e">
        <v>#DIV/0!</v>
      </c>
      <c r="G460" s="45">
        <v>9</v>
      </c>
      <c r="I460" s="19" t="str">
        <v>Alpha</v>
      </c>
      <c r="J460" s="19" t="str">
        <v>Cat.3</v>
      </c>
      <c r="K460" s="19" t="str">
        <v/>
      </c>
    </row>
    <row r="461" spans="3:16" x14ac:dyDescent="0.2">
      <c r="D461" s="108" t="s">
        <v>201</v>
      </c>
      <c r="E461" s="45">
        <v>10</v>
      </c>
      <c r="F461" s="45">
        <v>11</v>
      </c>
      <c r="G461" s="45">
        <v>12</v>
      </c>
      <c r="I461" s="19" t="str">
        <v>Bravo</v>
      </c>
      <c r="J461" s="19" t="str">
        <v>Cat.1</v>
      </c>
      <c r="K461" s="19">
        <v>4</v>
      </c>
    </row>
    <row r="462" spans="3:16" x14ac:dyDescent="0.2">
      <c r="D462" s="108" t="s">
        <v>202</v>
      </c>
      <c r="E462" s="45"/>
      <c r="F462" s="45">
        <v>14</v>
      </c>
      <c r="G462" s="45">
        <v>15</v>
      </c>
      <c r="I462" s="19" t="str">
        <v>Bravo</v>
      </c>
      <c r="J462" s="19" t="str">
        <v>Cat.2</v>
      </c>
      <c r="K462" s="19">
        <v>5</v>
      </c>
    </row>
    <row r="463" spans="3:16" x14ac:dyDescent="0.2">
      <c r="I463" s="19" t="str">
        <v>Bravo</v>
      </c>
      <c r="J463" s="19" t="str">
        <v>Cat.3</v>
      </c>
      <c r="K463" s="19">
        <v>6</v>
      </c>
    </row>
    <row r="464" spans="3:16" x14ac:dyDescent="0.2">
      <c r="I464" s="19" t="str">
        <v>Charlie</v>
      </c>
      <c r="J464" s="19" t="str">
        <v>Cat.1</v>
      </c>
      <c r="K464" s="19">
        <v>7</v>
      </c>
    </row>
    <row r="465" spans="9:15" x14ac:dyDescent="0.2">
      <c r="I465" s="19" t="str">
        <v>Charlie</v>
      </c>
      <c r="J465" s="19" t="str">
        <v>Cat.2</v>
      </c>
      <c r="K465" s="19" t="e">
        <v>#DIV/0!</v>
      </c>
    </row>
    <row r="466" spans="9:15" x14ac:dyDescent="0.2">
      <c r="I466" s="19" t="str">
        <v>Charlie</v>
      </c>
      <c r="J466" s="19" t="str">
        <v>Cat.3</v>
      </c>
      <c r="K466" s="19">
        <v>9</v>
      </c>
    </row>
    <row r="467" spans="9:15" x14ac:dyDescent="0.2">
      <c r="I467" s="19" t="str">
        <v>Delta</v>
      </c>
      <c r="J467" s="19" t="str">
        <v>Cat.1</v>
      </c>
      <c r="K467" s="19">
        <v>10</v>
      </c>
    </row>
    <row r="468" spans="9:15" x14ac:dyDescent="0.2">
      <c r="I468" s="19" t="str">
        <v>Delta</v>
      </c>
      <c r="J468" s="19" t="str">
        <v>Cat.2</v>
      </c>
      <c r="K468" s="19">
        <v>11</v>
      </c>
    </row>
    <row r="469" spans="9:15" x14ac:dyDescent="0.2">
      <c r="I469" s="19" t="str">
        <v>Delta</v>
      </c>
      <c r="J469" s="19" t="str">
        <v>Cat.3</v>
      </c>
      <c r="K469" s="19">
        <v>12</v>
      </c>
    </row>
    <row r="470" spans="9:15" x14ac:dyDescent="0.2">
      <c r="I470" s="19" t="str">
        <v>Echo</v>
      </c>
      <c r="J470" s="19" t="str">
        <v>Cat.1</v>
      </c>
      <c r="K470" s="19" t="str">
        <v/>
      </c>
    </row>
    <row r="471" spans="9:15" x14ac:dyDescent="0.2">
      <c r="I471" s="19" t="str">
        <v>Echo</v>
      </c>
      <c r="J471" s="19" t="str">
        <v>Cat.2</v>
      </c>
      <c r="K471" s="19">
        <v>14</v>
      </c>
    </row>
    <row r="472" spans="9:15" x14ac:dyDescent="0.2">
      <c r="I472" s="19" t="str">
        <v>Echo</v>
      </c>
      <c r="J472" s="19" t="str">
        <v>Cat.3</v>
      </c>
      <c r="K472" s="19">
        <v>15</v>
      </c>
    </row>
    <row r="473" spans="9:15" x14ac:dyDescent="0.2">
      <c r="I473" s="51" t="str">
        <f ca="1" xml:space="preserve"> _xlfn.FORMULATEXT(I458)</f>
        <v>= RXL_Data.UnPivot($E$458:$G$462, $D$458:$D$462, $E$457:$G$457)</v>
      </c>
    </row>
    <row r="475" spans="9:15" x14ac:dyDescent="0.2">
      <c r="I475" t="s">
        <v>204</v>
      </c>
      <c r="M475" t="s">
        <v>205</v>
      </c>
    </row>
    <row r="476" spans="9:15" ht="13.5" thickBot="1" x14ac:dyDescent="0.25">
      <c r="I476" s="48" t="s">
        <v>191</v>
      </c>
      <c r="J476" s="48" t="s">
        <v>192</v>
      </c>
      <c r="K476" s="48" t="s">
        <v>193</v>
      </c>
      <c r="M476" s="48" t="s">
        <v>191</v>
      </c>
      <c r="N476" s="48" t="s">
        <v>192</v>
      </c>
      <c r="O476" s="48" t="s">
        <v>193</v>
      </c>
    </row>
    <row r="477" spans="9:15" x14ac:dyDescent="0.2">
      <c r="I477" s="67" t="str" cm="1">
        <f t="array" ref="I477:K491" xml:space="preserve"> RXL_Data.UnPivot($E$458:$G$462, $D$458:$D$462, $E$457:$G$457, , 0)</f>
        <v>Alpha</v>
      </c>
      <c r="J477" s="19" t="str">
        <v>Cat.1</v>
      </c>
      <c r="K477" s="19">
        <v>1</v>
      </c>
      <c r="M477" s="67" t="str" cm="1">
        <f t="array" ref="M477:O491" xml:space="preserve"> RXL_Data.UnPivot($E$458:$G$462, $D$458:$D$462, $E$457:$G$457, , "[null]")</f>
        <v>Alpha</v>
      </c>
      <c r="N477" s="19" t="str">
        <v>Cat.1</v>
      </c>
      <c r="O477" s="19">
        <v>1</v>
      </c>
    </row>
    <row r="478" spans="9:15" x14ac:dyDescent="0.2">
      <c r="I478" s="19" t="str">
        <v>Alpha</v>
      </c>
      <c r="J478" s="19" t="str">
        <v>Cat.2</v>
      </c>
      <c r="K478" s="19">
        <v>2</v>
      </c>
      <c r="M478" s="19" t="str">
        <v>Alpha</v>
      </c>
      <c r="N478" s="19" t="str">
        <v>Cat.2</v>
      </c>
      <c r="O478" s="19">
        <v>2</v>
      </c>
    </row>
    <row r="479" spans="9:15" x14ac:dyDescent="0.2">
      <c r="I479" s="19" t="str">
        <v>Alpha</v>
      </c>
      <c r="J479" s="19" t="str">
        <v>Cat.3</v>
      </c>
      <c r="K479" s="19">
        <v>0</v>
      </c>
      <c r="M479" s="19" t="str">
        <v>Alpha</v>
      </c>
      <c r="N479" s="19" t="str">
        <v>Cat.3</v>
      </c>
      <c r="O479" s="19" t="str">
        <v>[null]</v>
      </c>
    </row>
    <row r="480" spans="9:15" x14ac:dyDescent="0.2">
      <c r="I480" s="19" t="str">
        <v>Bravo</v>
      </c>
      <c r="J480" s="19" t="str">
        <v>Cat.1</v>
      </c>
      <c r="K480" s="19">
        <v>4</v>
      </c>
      <c r="M480" s="19" t="str">
        <v>Bravo</v>
      </c>
      <c r="N480" s="19" t="str">
        <v>Cat.1</v>
      </c>
      <c r="O480" s="19">
        <v>4</v>
      </c>
    </row>
    <row r="481" spans="9:15" x14ac:dyDescent="0.2">
      <c r="I481" s="19" t="str">
        <v>Bravo</v>
      </c>
      <c r="J481" s="19" t="str">
        <v>Cat.2</v>
      </c>
      <c r="K481" s="19">
        <v>5</v>
      </c>
      <c r="M481" s="19" t="str">
        <v>Bravo</v>
      </c>
      <c r="N481" s="19" t="str">
        <v>Cat.2</v>
      </c>
      <c r="O481" s="19">
        <v>5</v>
      </c>
    </row>
    <row r="482" spans="9:15" x14ac:dyDescent="0.2">
      <c r="I482" s="19" t="str">
        <v>Bravo</v>
      </c>
      <c r="J482" s="19" t="str">
        <v>Cat.3</v>
      </c>
      <c r="K482" s="19">
        <v>6</v>
      </c>
      <c r="M482" s="19" t="str">
        <v>Bravo</v>
      </c>
      <c r="N482" s="19" t="str">
        <v>Cat.3</v>
      </c>
      <c r="O482" s="19">
        <v>6</v>
      </c>
    </row>
    <row r="483" spans="9:15" x14ac:dyDescent="0.2">
      <c r="I483" s="19" t="str">
        <v>Charlie</v>
      </c>
      <c r="J483" s="19" t="str">
        <v>Cat.1</v>
      </c>
      <c r="K483" s="19">
        <v>7</v>
      </c>
      <c r="M483" s="19" t="str">
        <v>Charlie</v>
      </c>
      <c r="N483" s="19" t="str">
        <v>Cat.1</v>
      </c>
      <c r="O483" s="19">
        <v>7</v>
      </c>
    </row>
    <row r="484" spans="9:15" x14ac:dyDescent="0.2">
      <c r="I484" s="19" t="str">
        <v>Charlie</v>
      </c>
      <c r="J484" s="19" t="str">
        <v>Cat.2</v>
      </c>
      <c r="K484" s="19" t="e">
        <v>#DIV/0!</v>
      </c>
      <c r="M484" s="19" t="str">
        <v>Charlie</v>
      </c>
      <c r="N484" s="19" t="str">
        <v>Cat.2</v>
      </c>
      <c r="O484" s="19" t="e">
        <v>#DIV/0!</v>
      </c>
    </row>
    <row r="485" spans="9:15" x14ac:dyDescent="0.2">
      <c r="I485" s="19" t="str">
        <v>Charlie</v>
      </c>
      <c r="J485" s="19" t="str">
        <v>Cat.3</v>
      </c>
      <c r="K485" s="19">
        <v>9</v>
      </c>
      <c r="M485" s="19" t="str">
        <v>Charlie</v>
      </c>
      <c r="N485" s="19" t="str">
        <v>Cat.3</v>
      </c>
      <c r="O485" s="19">
        <v>9</v>
      </c>
    </row>
    <row r="486" spans="9:15" x14ac:dyDescent="0.2">
      <c r="I486" s="19" t="str">
        <v>Delta</v>
      </c>
      <c r="J486" s="19" t="str">
        <v>Cat.1</v>
      </c>
      <c r="K486" s="19">
        <v>10</v>
      </c>
      <c r="M486" s="19" t="str">
        <v>Delta</v>
      </c>
      <c r="N486" s="19" t="str">
        <v>Cat.1</v>
      </c>
      <c r="O486" s="19">
        <v>10</v>
      </c>
    </row>
    <row r="487" spans="9:15" x14ac:dyDescent="0.2">
      <c r="I487" s="19" t="str">
        <v>Delta</v>
      </c>
      <c r="J487" s="19" t="str">
        <v>Cat.2</v>
      </c>
      <c r="K487" s="19">
        <v>11</v>
      </c>
      <c r="M487" s="19" t="str">
        <v>Delta</v>
      </c>
      <c r="N487" s="19" t="str">
        <v>Cat.2</v>
      </c>
      <c r="O487" s="19">
        <v>11</v>
      </c>
    </row>
    <row r="488" spans="9:15" x14ac:dyDescent="0.2">
      <c r="I488" s="19" t="str">
        <v>Delta</v>
      </c>
      <c r="J488" s="19" t="str">
        <v>Cat.3</v>
      </c>
      <c r="K488" s="19">
        <v>12</v>
      </c>
      <c r="M488" s="19" t="str">
        <v>Delta</v>
      </c>
      <c r="N488" s="19" t="str">
        <v>Cat.3</v>
      </c>
      <c r="O488" s="19">
        <v>12</v>
      </c>
    </row>
    <row r="489" spans="9:15" x14ac:dyDescent="0.2">
      <c r="I489" s="19" t="str">
        <v>Echo</v>
      </c>
      <c r="J489" s="19" t="str">
        <v>Cat.1</v>
      </c>
      <c r="K489" s="19">
        <v>0</v>
      </c>
      <c r="M489" s="19" t="str">
        <v>Echo</v>
      </c>
      <c r="N489" s="19" t="str">
        <v>Cat.1</v>
      </c>
      <c r="O489" s="19" t="str">
        <v>[null]</v>
      </c>
    </row>
    <row r="490" spans="9:15" x14ac:dyDescent="0.2">
      <c r="I490" s="19" t="str">
        <v>Echo</v>
      </c>
      <c r="J490" s="19" t="str">
        <v>Cat.2</v>
      </c>
      <c r="K490" s="19">
        <v>14</v>
      </c>
      <c r="M490" s="19" t="str">
        <v>Echo</v>
      </c>
      <c r="N490" s="19" t="str">
        <v>Cat.2</v>
      </c>
      <c r="O490" s="19">
        <v>14</v>
      </c>
    </row>
    <row r="491" spans="9:15" x14ac:dyDescent="0.2">
      <c r="I491" s="19" t="str">
        <v>Echo</v>
      </c>
      <c r="J491" s="19" t="str">
        <v>Cat.3</v>
      </c>
      <c r="K491" s="19">
        <v>15</v>
      </c>
      <c r="M491" s="19" t="str">
        <v>Echo</v>
      </c>
      <c r="N491" s="19" t="str">
        <v>Cat.3</v>
      </c>
      <c r="O491" s="19">
        <v>15</v>
      </c>
    </row>
    <row r="492" spans="9:15" x14ac:dyDescent="0.2">
      <c r="I492" s="51" t="str">
        <f ca="1" xml:space="preserve"> _xlfn.FORMULATEXT(I477)</f>
        <v>= RXL_Data.UnPivot($E$458:$G$462, $D$458:$D$462, $E$457:$G$457, , 0)</v>
      </c>
    </row>
    <row r="493" spans="9:15" x14ac:dyDescent="0.2">
      <c r="M493" s="51" t="str">
        <f ca="1" xml:space="preserve"> _xlfn.FORMULATEXT(M477)</f>
        <v>= RXL_Data.UnPivot($E$458:$G$462, $D$458:$D$462, $E$457:$G$457, , "[null]")</v>
      </c>
    </row>
    <row r="495" spans="9:15" x14ac:dyDescent="0.2">
      <c r="I495" t="s">
        <v>206</v>
      </c>
      <c r="M495" t="s">
        <v>207</v>
      </c>
    </row>
    <row r="496" spans="9:15" ht="13.5" thickBot="1" x14ac:dyDescent="0.25">
      <c r="I496" s="48" t="s">
        <v>191</v>
      </c>
      <c r="J496" s="48" t="s">
        <v>192</v>
      </c>
      <c r="K496" s="48" t="s">
        <v>193</v>
      </c>
      <c r="M496" s="48" t="s">
        <v>191</v>
      </c>
      <c r="N496" s="48" t="s">
        <v>192</v>
      </c>
      <c r="O496" s="48" t="s">
        <v>193</v>
      </c>
    </row>
    <row r="497" spans="9:15" x14ac:dyDescent="0.2">
      <c r="I497" s="67" t="str" cm="1">
        <f t="array" ref="I497:K509" xml:space="preserve"> RXL_Data.UnPivot($E$458:$G$462, $D$458:$D$462, $E$457:$G$457, , , TRUE)</f>
        <v>Alpha</v>
      </c>
      <c r="J497" s="19" t="str">
        <v>Cat.1</v>
      </c>
      <c r="K497" s="19">
        <v>1</v>
      </c>
      <c r="M497" s="67" t="str" cm="1">
        <f t="array" ref="M497:O510" xml:space="preserve"> RXL_Data.UnPivot($E$458:$G$462, $D$458:$D$462, $E$457:$G$457, , , , TRUE)</f>
        <v>Alpha</v>
      </c>
      <c r="N497" s="19" t="str">
        <v>Cat.1</v>
      </c>
      <c r="O497" s="19">
        <v>1</v>
      </c>
    </row>
    <row r="498" spans="9:15" x14ac:dyDescent="0.2">
      <c r="I498" s="19" t="str">
        <v>Alpha</v>
      </c>
      <c r="J498" s="19" t="str">
        <v>Cat.2</v>
      </c>
      <c r="K498" s="19">
        <v>2</v>
      </c>
      <c r="M498" s="19" t="str">
        <v>Alpha</v>
      </c>
      <c r="N498" s="19" t="str">
        <v>Cat.2</v>
      </c>
      <c r="O498" s="19">
        <v>2</v>
      </c>
    </row>
    <row r="499" spans="9:15" x14ac:dyDescent="0.2">
      <c r="I499" s="19" t="str">
        <v>Bravo</v>
      </c>
      <c r="J499" s="19" t="str">
        <v>Cat.1</v>
      </c>
      <c r="K499" s="19">
        <v>4</v>
      </c>
      <c r="M499" s="19" t="str">
        <v>Alpha</v>
      </c>
      <c r="N499" s="19" t="str">
        <v>Cat.3</v>
      </c>
      <c r="O499" s="19" t="str">
        <v/>
      </c>
    </row>
    <row r="500" spans="9:15" x14ac:dyDescent="0.2">
      <c r="I500" s="19" t="str">
        <v>Bravo</v>
      </c>
      <c r="J500" s="19" t="str">
        <v>Cat.2</v>
      </c>
      <c r="K500" s="19">
        <v>5</v>
      </c>
      <c r="M500" s="19" t="str">
        <v>Bravo</v>
      </c>
      <c r="N500" s="19" t="str">
        <v>Cat.1</v>
      </c>
      <c r="O500" s="19">
        <v>4</v>
      </c>
    </row>
    <row r="501" spans="9:15" x14ac:dyDescent="0.2">
      <c r="I501" s="19" t="str">
        <v>Bravo</v>
      </c>
      <c r="J501" s="19" t="str">
        <v>Cat.3</v>
      </c>
      <c r="K501" s="19">
        <v>6</v>
      </c>
      <c r="M501" s="19" t="str">
        <v>Bravo</v>
      </c>
      <c r="N501" s="19" t="str">
        <v>Cat.2</v>
      </c>
      <c r="O501" s="19">
        <v>5</v>
      </c>
    </row>
    <row r="502" spans="9:15" x14ac:dyDescent="0.2">
      <c r="I502" s="19" t="str">
        <v>Charlie</v>
      </c>
      <c r="J502" s="19" t="str">
        <v>Cat.1</v>
      </c>
      <c r="K502" s="19">
        <v>7</v>
      </c>
      <c r="M502" s="19" t="str">
        <v>Bravo</v>
      </c>
      <c r="N502" s="19" t="str">
        <v>Cat.3</v>
      </c>
      <c r="O502" s="19">
        <v>6</v>
      </c>
    </row>
    <row r="503" spans="9:15" x14ac:dyDescent="0.2">
      <c r="I503" s="19" t="str">
        <v>Charlie</v>
      </c>
      <c r="J503" s="19" t="str">
        <v>Cat.2</v>
      </c>
      <c r="K503" s="19" t="e">
        <v>#DIV/0!</v>
      </c>
      <c r="M503" s="19" t="str">
        <v>Charlie</v>
      </c>
      <c r="N503" s="19" t="str">
        <v>Cat.1</v>
      </c>
      <c r="O503" s="19">
        <v>7</v>
      </c>
    </row>
    <row r="504" spans="9:15" x14ac:dyDescent="0.2">
      <c r="I504" s="19" t="str">
        <v>Charlie</v>
      </c>
      <c r="J504" s="19" t="str">
        <v>Cat.3</v>
      </c>
      <c r="K504" s="19">
        <v>9</v>
      </c>
      <c r="M504" s="19" t="str">
        <v>Charlie</v>
      </c>
      <c r="N504" s="19" t="str">
        <v>Cat.3</v>
      </c>
      <c r="O504" s="19">
        <v>9</v>
      </c>
    </row>
    <row r="505" spans="9:15" x14ac:dyDescent="0.2">
      <c r="I505" s="19" t="str">
        <v>Delta</v>
      </c>
      <c r="J505" s="19" t="str">
        <v>Cat.1</v>
      </c>
      <c r="K505" s="19">
        <v>10</v>
      </c>
      <c r="M505" s="19" t="str">
        <v>Delta</v>
      </c>
      <c r="N505" s="19" t="str">
        <v>Cat.1</v>
      </c>
      <c r="O505" s="19">
        <v>10</v>
      </c>
    </row>
    <row r="506" spans="9:15" x14ac:dyDescent="0.2">
      <c r="I506" s="19" t="str">
        <v>Delta</v>
      </c>
      <c r="J506" s="19" t="str">
        <v>Cat.2</v>
      </c>
      <c r="K506" s="19">
        <v>11</v>
      </c>
      <c r="M506" s="19" t="str">
        <v>Delta</v>
      </c>
      <c r="N506" s="19" t="str">
        <v>Cat.2</v>
      </c>
      <c r="O506" s="19">
        <v>11</v>
      </c>
    </row>
    <row r="507" spans="9:15" x14ac:dyDescent="0.2">
      <c r="I507" s="19" t="str">
        <v>Delta</v>
      </c>
      <c r="J507" s="19" t="str">
        <v>Cat.3</v>
      </c>
      <c r="K507" s="19">
        <v>12</v>
      </c>
      <c r="M507" s="19" t="str">
        <v>Delta</v>
      </c>
      <c r="N507" s="19" t="str">
        <v>Cat.3</v>
      </c>
      <c r="O507" s="19">
        <v>12</v>
      </c>
    </row>
    <row r="508" spans="9:15" x14ac:dyDescent="0.2">
      <c r="I508" s="19" t="str">
        <v>Echo</v>
      </c>
      <c r="J508" s="19" t="str">
        <v>Cat.2</v>
      </c>
      <c r="K508" s="19">
        <v>14</v>
      </c>
      <c r="M508" s="19" t="str">
        <v>Echo</v>
      </c>
      <c r="N508" s="19" t="str">
        <v>Cat.1</v>
      </c>
      <c r="O508" s="19" t="str">
        <v/>
      </c>
    </row>
    <row r="509" spans="9:15" x14ac:dyDescent="0.2">
      <c r="I509" s="19" t="str">
        <v>Echo</v>
      </c>
      <c r="J509" s="19" t="str">
        <v>Cat.3</v>
      </c>
      <c r="K509" s="19">
        <v>15</v>
      </c>
      <c r="M509" s="19" t="str">
        <v>Echo</v>
      </c>
      <c r="N509" s="19" t="str">
        <v>Cat.2</v>
      </c>
      <c r="O509" s="19">
        <v>14</v>
      </c>
    </row>
    <row r="510" spans="9:15" x14ac:dyDescent="0.2">
      <c r="I510" s="19"/>
      <c r="J510" s="19"/>
      <c r="K510" s="19"/>
      <c r="M510" s="19" t="str">
        <v>Echo</v>
      </c>
      <c r="N510" s="19" t="str">
        <v>Cat.3</v>
      </c>
      <c r="O510" s="19">
        <v>15</v>
      </c>
    </row>
    <row r="511" spans="9:15" x14ac:dyDescent="0.2">
      <c r="I511" s="19"/>
      <c r="J511" s="19"/>
      <c r="K511" s="19"/>
      <c r="M511" s="19"/>
      <c r="N511" s="19"/>
      <c r="O511" s="19"/>
    </row>
    <row r="512" spans="9:15" x14ac:dyDescent="0.2">
      <c r="I512" s="51" t="str">
        <f ca="1" xml:space="preserve"> _xlfn.FORMULATEXT(I497)</f>
        <v>= RXL_Data.UnPivot($E$458:$G$462, $D$458:$D$462, $E$457:$G$457, , , TRUE)</v>
      </c>
    </row>
    <row r="513" spans="3:20" x14ac:dyDescent="0.2">
      <c r="M513" s="51" t="str">
        <f ca="1" xml:space="preserve"> _xlfn.FORMULATEXT(M497)</f>
        <v>= RXL_Data.UnPivot($E$458:$G$462, $D$458:$D$462, $E$457:$G$457, , , , TRUE)</v>
      </c>
    </row>
    <row r="515" spans="3:20" x14ac:dyDescent="0.2">
      <c r="C515" s="13" t="s">
        <v>187</v>
      </c>
    </row>
    <row r="516" spans="3:20" x14ac:dyDescent="0.2">
      <c r="D516" t="s">
        <v>208</v>
      </c>
      <c r="H516" t="s">
        <v>209</v>
      </c>
    </row>
    <row r="517" spans="3:20" ht="13.5" thickBot="1" x14ac:dyDescent="0.25">
      <c r="D517" s="48" t="s">
        <v>191</v>
      </c>
      <c r="E517" s="48" t="s">
        <v>192</v>
      </c>
      <c r="F517" s="48" t="s">
        <v>193</v>
      </c>
      <c r="H517" s="52" t="s">
        <v>191</v>
      </c>
      <c r="I517" s="67" t="str" cm="1">
        <f t="array" ref="I517:T519" xml:space="preserve"> RXL_Data.UnPivot($E$458:$G$462, $D$458:$D$462, $E$457:$G$457, , , TRUE, TRUE, , , FALSE)</f>
        <v>Alpha</v>
      </c>
      <c r="J517" s="19" t="str">
        <v>Alpha</v>
      </c>
      <c r="K517" s="19" t="str">
        <v>Bravo</v>
      </c>
      <c r="L517" s="19" t="str">
        <v>Bravo</v>
      </c>
      <c r="M517" s="19" t="str">
        <v>Bravo</v>
      </c>
      <c r="N517" s="19" t="str">
        <v>Charlie</v>
      </c>
      <c r="O517" s="19" t="str">
        <v>Charlie</v>
      </c>
      <c r="P517" s="19" t="str">
        <v>Delta</v>
      </c>
      <c r="Q517" s="19" t="str">
        <v>Delta</v>
      </c>
      <c r="R517" s="19" t="str">
        <v>Delta</v>
      </c>
      <c r="S517" s="19" t="str">
        <v>Echo</v>
      </c>
      <c r="T517" s="19" t="str">
        <v>Echo</v>
      </c>
    </row>
    <row r="518" spans="3:20" x14ac:dyDescent="0.2">
      <c r="D518" s="67" t="str" cm="1">
        <f t="array" ref="D518:F529" xml:space="preserve"> RXL_Data.UnPivot($E$458:$G$462, $D$458:$D$462, $E$457:$G$457, , , TRUE, TRUE, TRUE)</f>
        <v>Alpha</v>
      </c>
      <c r="E518" s="19" t="str">
        <v>Cat.1</v>
      </c>
      <c r="F518" s="19">
        <v>1</v>
      </c>
      <c r="H518" s="52" t="s">
        <v>192</v>
      </c>
      <c r="I518" s="19" t="str">
        <v>Cat.1</v>
      </c>
      <c r="J518" s="19" t="str">
        <v>Cat.2</v>
      </c>
      <c r="K518" s="19" t="str">
        <v>Cat.1</v>
      </c>
      <c r="L518" s="19" t="str">
        <v>Cat.2</v>
      </c>
      <c r="M518" s="19" t="str">
        <v>Cat.3</v>
      </c>
      <c r="N518" s="19" t="str">
        <v>Cat.1</v>
      </c>
      <c r="O518" s="19" t="str">
        <v>Cat.3</v>
      </c>
      <c r="P518" s="19" t="str">
        <v>Cat.1</v>
      </c>
      <c r="Q518" s="19" t="str">
        <v>Cat.2</v>
      </c>
      <c r="R518" s="19" t="str">
        <v>Cat.3</v>
      </c>
      <c r="S518" s="19" t="str">
        <v>Cat.2</v>
      </c>
      <c r="T518" s="19" t="str">
        <v>Cat.3</v>
      </c>
    </row>
    <row r="519" spans="3:20" x14ac:dyDescent="0.2">
      <c r="D519" s="19" t="str">
        <v>Alpha</v>
      </c>
      <c r="E519" s="19" t="str">
        <v>Cat.2</v>
      </c>
      <c r="F519" s="19">
        <v>2</v>
      </c>
      <c r="H519" s="52" t="s">
        <v>193</v>
      </c>
      <c r="I519" s="19">
        <v>1</v>
      </c>
      <c r="J519" s="19">
        <v>2</v>
      </c>
      <c r="K519" s="19">
        <v>4</v>
      </c>
      <c r="L519" s="19">
        <v>5</v>
      </c>
      <c r="M519" s="19">
        <v>6</v>
      </c>
      <c r="N519" s="19">
        <v>7</v>
      </c>
      <c r="O519" s="19">
        <v>9</v>
      </c>
      <c r="P519" s="19">
        <v>10</v>
      </c>
      <c r="Q519" s="19">
        <v>11</v>
      </c>
      <c r="R519" s="19">
        <v>12</v>
      </c>
      <c r="S519" s="19">
        <v>14</v>
      </c>
      <c r="T519" s="19">
        <v>15</v>
      </c>
    </row>
    <row r="520" spans="3:20" x14ac:dyDescent="0.2">
      <c r="D520" s="19" t="str">
        <v>Bravo</v>
      </c>
      <c r="E520" s="19" t="str">
        <v>Cat.1</v>
      </c>
      <c r="F520" s="19">
        <v>4</v>
      </c>
      <c r="I520" s="51" t="str">
        <f ca="1" xml:space="preserve"> _xlfn.FORMULATEXT(I517)</f>
        <v>= RXL_Data.UnPivot($E$458:$G$462, $D$458:$D$462, $E$457:$G$457, , , TRUE, TRUE, , , FALSE)</v>
      </c>
    </row>
    <row r="521" spans="3:20" x14ac:dyDescent="0.2">
      <c r="D521" s="19" t="str">
        <v>Bravo</v>
      </c>
      <c r="E521" s="19" t="str">
        <v>Cat.2</v>
      </c>
      <c r="F521" s="19">
        <v>5</v>
      </c>
    </row>
    <row r="522" spans="3:20" x14ac:dyDescent="0.2">
      <c r="D522" s="19" t="str">
        <v>Bravo</v>
      </c>
      <c r="E522" s="19" t="str">
        <v>Cat.3</v>
      </c>
      <c r="F522" s="19">
        <v>6</v>
      </c>
    </row>
    <row r="523" spans="3:20" x14ac:dyDescent="0.2">
      <c r="D523" s="19" t="str">
        <v>Charlie</v>
      </c>
      <c r="E523" s="19" t="str">
        <v>Cat.1</v>
      </c>
      <c r="F523" s="19">
        <v>7</v>
      </c>
    </row>
    <row r="524" spans="3:20" x14ac:dyDescent="0.2">
      <c r="D524" s="19" t="str">
        <v>Charlie</v>
      </c>
      <c r="E524" s="19" t="str">
        <v>Cat.3</v>
      </c>
      <c r="F524" s="19">
        <v>9</v>
      </c>
    </row>
    <row r="525" spans="3:20" x14ac:dyDescent="0.2">
      <c r="D525" s="19" t="str">
        <v>Delta</v>
      </c>
      <c r="E525" s="19" t="str">
        <v>Cat.1</v>
      </c>
      <c r="F525" s="19">
        <v>10</v>
      </c>
    </row>
    <row r="526" spans="3:20" x14ac:dyDescent="0.2">
      <c r="D526" s="19" t="str">
        <v>Delta</v>
      </c>
      <c r="E526" s="19" t="str">
        <v>Cat.2</v>
      </c>
      <c r="F526" s="19">
        <v>11</v>
      </c>
    </row>
    <row r="527" spans="3:20" x14ac:dyDescent="0.2">
      <c r="D527" s="19" t="str">
        <v>Delta</v>
      </c>
      <c r="E527" s="19" t="str">
        <v>Cat.3</v>
      </c>
      <c r="F527" s="19">
        <v>12</v>
      </c>
    </row>
    <row r="528" spans="3:20" x14ac:dyDescent="0.2">
      <c r="D528" s="19" t="str">
        <v>Echo</v>
      </c>
      <c r="E528" s="19" t="str">
        <v>Cat.2</v>
      </c>
      <c r="F528" s="19">
        <v>14</v>
      </c>
    </row>
    <row r="529" spans="3:14" x14ac:dyDescent="0.2">
      <c r="D529" s="19" t="str">
        <v>Echo</v>
      </c>
      <c r="E529" s="19" t="str">
        <v>Cat.3</v>
      </c>
      <c r="F529" s="19">
        <v>15</v>
      </c>
    </row>
    <row r="530" spans="3:14" x14ac:dyDescent="0.2">
      <c r="D530" s="51" t="str">
        <f ca="1" xml:space="preserve"> _xlfn.FORMULATEXT(D518)</f>
        <v>= RXL_Data.UnPivot($E$458:$G$462, $D$458:$D$462, $E$457:$G$457, , , TRUE, TRUE, TRUE)</v>
      </c>
    </row>
    <row r="532" spans="3:14" x14ac:dyDescent="0.2">
      <c r="C532" s="13" t="s">
        <v>980</v>
      </c>
    </row>
    <row r="533" spans="3:14" x14ac:dyDescent="0.2">
      <c r="D533" t="s">
        <v>970</v>
      </c>
    </row>
    <row r="534" spans="3:14" x14ac:dyDescent="0.2">
      <c r="D534" s="44"/>
      <c r="E534" s="44"/>
      <c r="F534" s="103">
        <v>2023</v>
      </c>
      <c r="G534" s="44"/>
      <c r="H534" s="44"/>
      <c r="I534" s="44"/>
      <c r="J534" s="103">
        <v>2024</v>
      </c>
      <c r="K534" s="44"/>
      <c r="L534" s="44"/>
      <c r="M534" s="44"/>
    </row>
    <row r="535" spans="3:14" ht="13.5" thickBot="1" x14ac:dyDescent="0.25">
      <c r="D535" s="48"/>
      <c r="E535" s="48"/>
      <c r="F535" s="107" t="s">
        <v>175</v>
      </c>
      <c r="G535" s="107" t="s">
        <v>176</v>
      </c>
      <c r="H535" s="107" t="s">
        <v>177</v>
      </c>
      <c r="I535" s="107" t="s">
        <v>178</v>
      </c>
      <c r="J535" s="107" t="s">
        <v>175</v>
      </c>
      <c r="K535" s="107" t="s">
        <v>176</v>
      </c>
      <c r="L535" s="107" t="s">
        <v>177</v>
      </c>
      <c r="M535" s="107" t="s">
        <v>178</v>
      </c>
    </row>
    <row r="536" spans="3:14" x14ac:dyDescent="0.2">
      <c r="D536" s="109" t="s">
        <v>971</v>
      </c>
      <c r="E536" s="109" t="s">
        <v>179</v>
      </c>
      <c r="F536" s="45">
        <v>150</v>
      </c>
      <c r="G536" s="45">
        <v>228</v>
      </c>
      <c r="H536" s="45">
        <v>237</v>
      </c>
      <c r="I536" s="45">
        <v>162</v>
      </c>
      <c r="J536" s="45">
        <v>166</v>
      </c>
      <c r="K536" s="45">
        <v>238</v>
      </c>
      <c r="L536" s="45">
        <v>132</v>
      </c>
      <c r="M536" s="45">
        <v>234</v>
      </c>
    </row>
    <row r="537" spans="3:14" x14ac:dyDescent="0.2">
      <c r="D537" s="108"/>
      <c r="E537" s="109" t="s">
        <v>181</v>
      </c>
      <c r="F537" s="45">
        <v>214</v>
      </c>
      <c r="G537" s="45">
        <v>205</v>
      </c>
      <c r="H537" s="45">
        <v>167</v>
      </c>
      <c r="I537" s="45">
        <v>177</v>
      </c>
      <c r="J537" s="45">
        <v>217</v>
      </c>
      <c r="K537" s="45">
        <v>119</v>
      </c>
      <c r="L537" s="45">
        <v>237</v>
      </c>
      <c r="M537" s="45">
        <v>248</v>
      </c>
    </row>
    <row r="538" spans="3:14" x14ac:dyDescent="0.2">
      <c r="D538" s="109" t="s">
        <v>972</v>
      </c>
      <c r="E538" s="109" t="s">
        <v>179</v>
      </c>
      <c r="F538" s="45">
        <v>140</v>
      </c>
      <c r="G538" s="45">
        <v>230</v>
      </c>
      <c r="H538" s="45">
        <v>226</v>
      </c>
      <c r="I538" s="45">
        <v>193</v>
      </c>
      <c r="J538" s="45">
        <v>123</v>
      </c>
      <c r="K538" s="45">
        <v>200</v>
      </c>
      <c r="L538" s="45">
        <v>162</v>
      </c>
      <c r="M538" s="45">
        <v>172</v>
      </c>
    </row>
    <row r="539" spans="3:14" x14ac:dyDescent="0.2">
      <c r="D539" s="108"/>
      <c r="E539" s="109" t="s">
        <v>181</v>
      </c>
      <c r="F539" s="45">
        <v>237</v>
      </c>
      <c r="G539" s="45">
        <v>235</v>
      </c>
      <c r="H539" s="45">
        <v>176</v>
      </c>
      <c r="I539" s="45">
        <v>106</v>
      </c>
      <c r="J539" s="45">
        <v>188</v>
      </c>
      <c r="K539" s="45">
        <v>112</v>
      </c>
      <c r="L539" s="45">
        <v>243</v>
      </c>
      <c r="M539" s="45">
        <v>207</v>
      </c>
    </row>
    <row r="541" spans="3:14" x14ac:dyDescent="0.2">
      <c r="D541" t="s">
        <v>973</v>
      </c>
      <c r="J541" t="s">
        <v>979</v>
      </c>
    </row>
    <row r="542" spans="3:14" ht="13.5" thickBot="1" x14ac:dyDescent="0.25">
      <c r="D542" s="48" t="s">
        <v>974</v>
      </c>
      <c r="E542" s="48" t="s">
        <v>975</v>
      </c>
      <c r="F542" s="48" t="s">
        <v>976</v>
      </c>
      <c r="G542" s="48" t="s">
        <v>977</v>
      </c>
      <c r="H542" s="48" t="s">
        <v>978</v>
      </c>
      <c r="J542" s="48" t="s">
        <v>974</v>
      </c>
      <c r="K542" s="48" t="s">
        <v>975</v>
      </c>
      <c r="L542" s="48" t="s">
        <v>976</v>
      </c>
      <c r="M542" s="48" t="s">
        <v>977</v>
      </c>
      <c r="N542" s="48" t="s">
        <v>978</v>
      </c>
    </row>
    <row r="543" spans="3:14" x14ac:dyDescent="0.2">
      <c r="D543" s="19" t="str" cm="1">
        <f t="array" ref="D543:H574" xml:space="preserve"> RXL_Data.UnPivot($F$536:$M$539, $D$536:$E$539, $F$534:$M$535)</f>
        <v>North</v>
      </c>
      <c r="E543" s="19" t="str">
        <v>Product 1</v>
      </c>
      <c r="F543" s="110">
        <v>2023</v>
      </c>
      <c r="G543" s="111" t="str">
        <v>Q1</v>
      </c>
      <c r="H543" s="19">
        <v>150</v>
      </c>
      <c r="J543" s="19" t="str" cm="1">
        <f t="array" ref="J543:N574" xml:space="preserve"> RXL_Data.UnPivot($F$536:$M$539, $D$536:$E$539, $F$534:$M$535, , , , , 1, 1)</f>
        <v>North</v>
      </c>
      <c r="K543" s="19" t="str">
        <v>Product 1</v>
      </c>
      <c r="L543" s="110">
        <v>2023</v>
      </c>
      <c r="M543" s="111" t="str">
        <v>Q1</v>
      </c>
      <c r="N543" s="19">
        <v>150</v>
      </c>
    </row>
    <row r="544" spans="3:14" x14ac:dyDescent="0.2">
      <c r="D544" s="19" t="str">
        <v>North</v>
      </c>
      <c r="E544" s="19" t="str">
        <v>Product 1</v>
      </c>
      <c r="F544" s="110" t="str">
        <v/>
      </c>
      <c r="G544" s="111" t="str">
        <v>Q2</v>
      </c>
      <c r="H544" s="19">
        <v>228</v>
      </c>
      <c r="J544" s="19" t="str">
        <v>North</v>
      </c>
      <c r="K544" s="19" t="str">
        <v>Product 1</v>
      </c>
      <c r="L544" s="110">
        <v>2023</v>
      </c>
      <c r="M544" s="111" t="str">
        <v>Q2</v>
      </c>
      <c r="N544" s="19">
        <v>228</v>
      </c>
    </row>
    <row r="545" spans="4:14" x14ac:dyDescent="0.2">
      <c r="D545" s="19" t="str">
        <v>North</v>
      </c>
      <c r="E545" s="19" t="str">
        <v>Product 1</v>
      </c>
      <c r="F545" s="110" t="str">
        <v/>
      </c>
      <c r="G545" s="111" t="str">
        <v>Q3</v>
      </c>
      <c r="H545" s="19">
        <v>237</v>
      </c>
      <c r="J545" s="19" t="str">
        <v>North</v>
      </c>
      <c r="K545" s="19" t="str">
        <v>Product 1</v>
      </c>
      <c r="L545" s="110">
        <v>2023</v>
      </c>
      <c r="M545" s="111" t="str">
        <v>Q3</v>
      </c>
      <c r="N545" s="19">
        <v>237</v>
      </c>
    </row>
    <row r="546" spans="4:14" x14ac:dyDescent="0.2">
      <c r="D546" s="19" t="str">
        <v>North</v>
      </c>
      <c r="E546" s="19" t="str">
        <v>Product 1</v>
      </c>
      <c r="F546" s="110" t="str">
        <v/>
      </c>
      <c r="G546" s="111" t="str">
        <v>Q4</v>
      </c>
      <c r="H546" s="19">
        <v>162</v>
      </c>
      <c r="J546" s="19" t="str">
        <v>North</v>
      </c>
      <c r="K546" s="19" t="str">
        <v>Product 1</v>
      </c>
      <c r="L546" s="110">
        <v>2023</v>
      </c>
      <c r="M546" s="111" t="str">
        <v>Q4</v>
      </c>
      <c r="N546" s="19">
        <v>162</v>
      </c>
    </row>
    <row r="547" spans="4:14" x14ac:dyDescent="0.2">
      <c r="D547" s="19" t="str">
        <v>North</v>
      </c>
      <c r="E547" s="19" t="str">
        <v>Product 1</v>
      </c>
      <c r="F547" s="110">
        <v>2024</v>
      </c>
      <c r="G547" s="111" t="str">
        <v>Q1</v>
      </c>
      <c r="H547" s="19">
        <v>166</v>
      </c>
      <c r="J547" s="19" t="str">
        <v>North</v>
      </c>
      <c r="K547" s="19" t="str">
        <v>Product 1</v>
      </c>
      <c r="L547" s="110">
        <v>2024</v>
      </c>
      <c r="M547" s="111" t="str">
        <v>Q1</v>
      </c>
      <c r="N547" s="19">
        <v>166</v>
      </c>
    </row>
    <row r="548" spans="4:14" x14ac:dyDescent="0.2">
      <c r="D548" s="19" t="str">
        <v>North</v>
      </c>
      <c r="E548" s="19" t="str">
        <v>Product 1</v>
      </c>
      <c r="F548" s="110" t="str">
        <v/>
      </c>
      <c r="G548" s="111" t="str">
        <v>Q2</v>
      </c>
      <c r="H548" s="19">
        <v>238</v>
      </c>
      <c r="J548" s="19" t="str">
        <v>North</v>
      </c>
      <c r="K548" s="19" t="str">
        <v>Product 1</v>
      </c>
      <c r="L548" s="110">
        <v>2024</v>
      </c>
      <c r="M548" s="111" t="str">
        <v>Q2</v>
      </c>
      <c r="N548" s="19">
        <v>238</v>
      </c>
    </row>
    <row r="549" spans="4:14" x14ac:dyDescent="0.2">
      <c r="D549" s="19" t="str">
        <v>North</v>
      </c>
      <c r="E549" s="19" t="str">
        <v>Product 1</v>
      </c>
      <c r="F549" s="110" t="str">
        <v/>
      </c>
      <c r="G549" s="111" t="str">
        <v>Q3</v>
      </c>
      <c r="H549" s="19">
        <v>132</v>
      </c>
      <c r="J549" s="19" t="str">
        <v>North</v>
      </c>
      <c r="K549" s="19" t="str">
        <v>Product 1</v>
      </c>
      <c r="L549" s="110">
        <v>2024</v>
      </c>
      <c r="M549" s="111" t="str">
        <v>Q3</v>
      </c>
      <c r="N549" s="19">
        <v>132</v>
      </c>
    </row>
    <row r="550" spans="4:14" x14ac:dyDescent="0.2">
      <c r="D550" s="19" t="str">
        <v>North</v>
      </c>
      <c r="E550" s="19" t="str">
        <v>Product 1</v>
      </c>
      <c r="F550" s="110" t="str">
        <v/>
      </c>
      <c r="G550" s="111" t="str">
        <v>Q4</v>
      </c>
      <c r="H550" s="19">
        <v>234</v>
      </c>
      <c r="J550" s="19" t="str">
        <v>North</v>
      </c>
      <c r="K550" s="19" t="str">
        <v>Product 1</v>
      </c>
      <c r="L550" s="110">
        <v>2024</v>
      </c>
      <c r="M550" s="111" t="str">
        <v>Q4</v>
      </c>
      <c r="N550" s="19">
        <v>234</v>
      </c>
    </row>
    <row r="551" spans="4:14" x14ac:dyDescent="0.2">
      <c r="D551" s="19" t="str">
        <v/>
      </c>
      <c r="E551" s="19" t="str">
        <v>Product 2</v>
      </c>
      <c r="F551" s="110">
        <v>2023</v>
      </c>
      <c r="G551" s="111" t="str">
        <v>Q1</v>
      </c>
      <c r="H551" s="19">
        <v>214</v>
      </c>
      <c r="J551" s="19" t="str">
        <v>North</v>
      </c>
      <c r="K551" s="19" t="str">
        <v>Product 2</v>
      </c>
      <c r="L551" s="110">
        <v>2023</v>
      </c>
      <c r="M551" s="111" t="str">
        <v>Q1</v>
      </c>
      <c r="N551" s="19">
        <v>214</v>
      </c>
    </row>
    <row r="552" spans="4:14" x14ac:dyDescent="0.2">
      <c r="D552" s="19" t="str">
        <v/>
      </c>
      <c r="E552" s="19" t="str">
        <v>Product 2</v>
      </c>
      <c r="F552" s="110" t="str">
        <v/>
      </c>
      <c r="G552" s="111" t="str">
        <v>Q2</v>
      </c>
      <c r="H552" s="19">
        <v>205</v>
      </c>
      <c r="J552" s="19" t="str">
        <v>North</v>
      </c>
      <c r="K552" s="19" t="str">
        <v>Product 2</v>
      </c>
      <c r="L552" s="110">
        <v>2023</v>
      </c>
      <c r="M552" s="111" t="str">
        <v>Q2</v>
      </c>
      <c r="N552" s="19">
        <v>205</v>
      </c>
    </row>
    <row r="553" spans="4:14" x14ac:dyDescent="0.2">
      <c r="D553" s="19" t="str">
        <v/>
      </c>
      <c r="E553" s="19" t="str">
        <v>Product 2</v>
      </c>
      <c r="F553" s="110" t="str">
        <v/>
      </c>
      <c r="G553" s="111" t="str">
        <v>Q3</v>
      </c>
      <c r="H553" s="19">
        <v>167</v>
      </c>
      <c r="J553" s="19" t="str">
        <v>North</v>
      </c>
      <c r="K553" s="19" t="str">
        <v>Product 2</v>
      </c>
      <c r="L553" s="110">
        <v>2023</v>
      </c>
      <c r="M553" s="111" t="str">
        <v>Q3</v>
      </c>
      <c r="N553" s="19">
        <v>167</v>
      </c>
    </row>
    <row r="554" spans="4:14" x14ac:dyDescent="0.2">
      <c r="D554" s="19" t="str">
        <v/>
      </c>
      <c r="E554" s="19" t="str">
        <v>Product 2</v>
      </c>
      <c r="F554" s="110" t="str">
        <v/>
      </c>
      <c r="G554" s="111" t="str">
        <v>Q4</v>
      </c>
      <c r="H554" s="19">
        <v>177</v>
      </c>
      <c r="J554" s="19" t="str">
        <v>North</v>
      </c>
      <c r="K554" s="19" t="str">
        <v>Product 2</v>
      </c>
      <c r="L554" s="110">
        <v>2023</v>
      </c>
      <c r="M554" s="111" t="str">
        <v>Q4</v>
      </c>
      <c r="N554" s="19">
        <v>177</v>
      </c>
    </row>
    <row r="555" spans="4:14" x14ac:dyDescent="0.2">
      <c r="D555" s="19" t="str">
        <v/>
      </c>
      <c r="E555" s="19" t="str">
        <v>Product 2</v>
      </c>
      <c r="F555" s="110">
        <v>2024</v>
      </c>
      <c r="G555" s="111" t="str">
        <v>Q1</v>
      </c>
      <c r="H555" s="19">
        <v>217</v>
      </c>
      <c r="J555" s="19" t="str">
        <v>North</v>
      </c>
      <c r="K555" s="19" t="str">
        <v>Product 2</v>
      </c>
      <c r="L555" s="110">
        <v>2024</v>
      </c>
      <c r="M555" s="111" t="str">
        <v>Q1</v>
      </c>
      <c r="N555" s="19">
        <v>217</v>
      </c>
    </row>
    <row r="556" spans="4:14" x14ac:dyDescent="0.2">
      <c r="D556" s="19" t="str">
        <v/>
      </c>
      <c r="E556" s="19" t="str">
        <v>Product 2</v>
      </c>
      <c r="F556" s="110" t="str">
        <v/>
      </c>
      <c r="G556" s="111" t="str">
        <v>Q2</v>
      </c>
      <c r="H556" s="19">
        <v>119</v>
      </c>
      <c r="J556" s="19" t="str">
        <v>North</v>
      </c>
      <c r="K556" s="19" t="str">
        <v>Product 2</v>
      </c>
      <c r="L556" s="110">
        <v>2024</v>
      </c>
      <c r="M556" s="111" t="str">
        <v>Q2</v>
      </c>
      <c r="N556" s="19">
        <v>119</v>
      </c>
    </row>
    <row r="557" spans="4:14" x14ac:dyDescent="0.2">
      <c r="D557" s="19" t="str">
        <v/>
      </c>
      <c r="E557" s="19" t="str">
        <v>Product 2</v>
      </c>
      <c r="F557" s="110" t="str">
        <v/>
      </c>
      <c r="G557" s="111" t="str">
        <v>Q3</v>
      </c>
      <c r="H557" s="19">
        <v>237</v>
      </c>
      <c r="J557" s="19" t="str">
        <v>North</v>
      </c>
      <c r="K557" s="19" t="str">
        <v>Product 2</v>
      </c>
      <c r="L557" s="110">
        <v>2024</v>
      </c>
      <c r="M557" s="111" t="str">
        <v>Q3</v>
      </c>
      <c r="N557" s="19">
        <v>237</v>
      </c>
    </row>
    <row r="558" spans="4:14" x14ac:dyDescent="0.2">
      <c r="D558" s="19" t="str">
        <v/>
      </c>
      <c r="E558" s="19" t="str">
        <v>Product 2</v>
      </c>
      <c r="F558" s="110" t="str">
        <v/>
      </c>
      <c r="G558" s="111" t="str">
        <v>Q4</v>
      </c>
      <c r="H558" s="19">
        <v>248</v>
      </c>
      <c r="J558" s="19" t="str">
        <v>North</v>
      </c>
      <c r="K558" s="19" t="str">
        <v>Product 2</v>
      </c>
      <c r="L558" s="110">
        <v>2024</v>
      </c>
      <c r="M558" s="111" t="str">
        <v>Q4</v>
      </c>
      <c r="N558" s="19">
        <v>248</v>
      </c>
    </row>
    <row r="559" spans="4:14" x14ac:dyDescent="0.2">
      <c r="D559" s="19" t="str">
        <v>South</v>
      </c>
      <c r="E559" s="19" t="str">
        <v>Product 1</v>
      </c>
      <c r="F559" s="110">
        <v>2023</v>
      </c>
      <c r="G559" s="111" t="str">
        <v>Q1</v>
      </c>
      <c r="H559" s="19">
        <v>140</v>
      </c>
      <c r="J559" s="19" t="str">
        <v>South</v>
      </c>
      <c r="K559" s="19" t="str">
        <v>Product 1</v>
      </c>
      <c r="L559" s="110">
        <v>2023</v>
      </c>
      <c r="M559" s="111" t="str">
        <v>Q1</v>
      </c>
      <c r="N559" s="19">
        <v>140</v>
      </c>
    </row>
    <row r="560" spans="4:14" x14ac:dyDescent="0.2">
      <c r="D560" s="19" t="str">
        <v>South</v>
      </c>
      <c r="E560" s="19" t="str">
        <v>Product 1</v>
      </c>
      <c r="F560" s="110" t="str">
        <v/>
      </c>
      <c r="G560" s="111" t="str">
        <v>Q2</v>
      </c>
      <c r="H560" s="19">
        <v>230</v>
      </c>
      <c r="J560" s="19" t="str">
        <v>South</v>
      </c>
      <c r="K560" s="19" t="str">
        <v>Product 1</v>
      </c>
      <c r="L560" s="110">
        <v>2023</v>
      </c>
      <c r="M560" s="111" t="str">
        <v>Q2</v>
      </c>
      <c r="N560" s="19">
        <v>230</v>
      </c>
    </row>
    <row r="561" spans="4:14" x14ac:dyDescent="0.2">
      <c r="D561" s="19" t="str">
        <v>South</v>
      </c>
      <c r="E561" s="19" t="str">
        <v>Product 1</v>
      </c>
      <c r="F561" s="110" t="str">
        <v/>
      </c>
      <c r="G561" s="111" t="str">
        <v>Q3</v>
      </c>
      <c r="H561" s="19">
        <v>226</v>
      </c>
      <c r="J561" s="19" t="str">
        <v>South</v>
      </c>
      <c r="K561" s="19" t="str">
        <v>Product 1</v>
      </c>
      <c r="L561" s="110">
        <v>2023</v>
      </c>
      <c r="M561" s="111" t="str">
        <v>Q3</v>
      </c>
      <c r="N561" s="19">
        <v>226</v>
      </c>
    </row>
    <row r="562" spans="4:14" x14ac:dyDescent="0.2">
      <c r="D562" s="19" t="str">
        <v>South</v>
      </c>
      <c r="E562" s="19" t="str">
        <v>Product 1</v>
      </c>
      <c r="F562" s="110" t="str">
        <v/>
      </c>
      <c r="G562" s="111" t="str">
        <v>Q4</v>
      </c>
      <c r="H562" s="19">
        <v>193</v>
      </c>
      <c r="J562" s="19" t="str">
        <v>South</v>
      </c>
      <c r="K562" s="19" t="str">
        <v>Product 1</v>
      </c>
      <c r="L562" s="110">
        <v>2023</v>
      </c>
      <c r="M562" s="111" t="str">
        <v>Q4</v>
      </c>
      <c r="N562" s="19">
        <v>193</v>
      </c>
    </row>
    <row r="563" spans="4:14" x14ac:dyDescent="0.2">
      <c r="D563" s="19" t="str">
        <v>South</v>
      </c>
      <c r="E563" s="19" t="str">
        <v>Product 1</v>
      </c>
      <c r="F563" s="110">
        <v>2024</v>
      </c>
      <c r="G563" s="111" t="str">
        <v>Q1</v>
      </c>
      <c r="H563" s="19">
        <v>123</v>
      </c>
      <c r="J563" s="19" t="str">
        <v>South</v>
      </c>
      <c r="K563" s="19" t="str">
        <v>Product 1</v>
      </c>
      <c r="L563" s="110">
        <v>2024</v>
      </c>
      <c r="M563" s="111" t="str">
        <v>Q1</v>
      </c>
      <c r="N563" s="19">
        <v>123</v>
      </c>
    </row>
    <row r="564" spans="4:14" x14ac:dyDescent="0.2">
      <c r="D564" s="19" t="str">
        <v>South</v>
      </c>
      <c r="E564" s="19" t="str">
        <v>Product 1</v>
      </c>
      <c r="F564" s="110" t="str">
        <v/>
      </c>
      <c r="G564" s="111" t="str">
        <v>Q2</v>
      </c>
      <c r="H564" s="19">
        <v>200</v>
      </c>
      <c r="J564" s="19" t="str">
        <v>South</v>
      </c>
      <c r="K564" s="19" t="str">
        <v>Product 1</v>
      </c>
      <c r="L564" s="110">
        <v>2024</v>
      </c>
      <c r="M564" s="111" t="str">
        <v>Q2</v>
      </c>
      <c r="N564" s="19">
        <v>200</v>
      </c>
    </row>
    <row r="565" spans="4:14" x14ac:dyDescent="0.2">
      <c r="D565" s="19" t="str">
        <v>South</v>
      </c>
      <c r="E565" s="19" t="str">
        <v>Product 1</v>
      </c>
      <c r="F565" s="110" t="str">
        <v/>
      </c>
      <c r="G565" s="111" t="str">
        <v>Q3</v>
      </c>
      <c r="H565" s="19">
        <v>162</v>
      </c>
      <c r="J565" s="19" t="str">
        <v>South</v>
      </c>
      <c r="K565" s="19" t="str">
        <v>Product 1</v>
      </c>
      <c r="L565" s="110">
        <v>2024</v>
      </c>
      <c r="M565" s="111" t="str">
        <v>Q3</v>
      </c>
      <c r="N565" s="19">
        <v>162</v>
      </c>
    </row>
    <row r="566" spans="4:14" x14ac:dyDescent="0.2">
      <c r="D566" s="19" t="str">
        <v>South</v>
      </c>
      <c r="E566" s="19" t="str">
        <v>Product 1</v>
      </c>
      <c r="F566" s="110" t="str">
        <v/>
      </c>
      <c r="G566" s="111" t="str">
        <v>Q4</v>
      </c>
      <c r="H566" s="19">
        <v>172</v>
      </c>
      <c r="J566" s="19" t="str">
        <v>South</v>
      </c>
      <c r="K566" s="19" t="str">
        <v>Product 1</v>
      </c>
      <c r="L566" s="110">
        <v>2024</v>
      </c>
      <c r="M566" s="111" t="str">
        <v>Q4</v>
      </c>
      <c r="N566" s="19">
        <v>172</v>
      </c>
    </row>
    <row r="567" spans="4:14" x14ac:dyDescent="0.2">
      <c r="D567" s="19" t="str">
        <v/>
      </c>
      <c r="E567" s="19" t="str">
        <v>Product 2</v>
      </c>
      <c r="F567" s="110">
        <v>2023</v>
      </c>
      <c r="G567" s="111" t="str">
        <v>Q1</v>
      </c>
      <c r="H567" s="19">
        <v>237</v>
      </c>
      <c r="J567" s="19" t="str">
        <v>South</v>
      </c>
      <c r="K567" s="19" t="str">
        <v>Product 2</v>
      </c>
      <c r="L567" s="110">
        <v>2023</v>
      </c>
      <c r="M567" s="111" t="str">
        <v>Q1</v>
      </c>
      <c r="N567" s="19">
        <v>237</v>
      </c>
    </row>
    <row r="568" spans="4:14" x14ac:dyDescent="0.2">
      <c r="D568" s="19" t="str">
        <v/>
      </c>
      <c r="E568" s="19" t="str">
        <v>Product 2</v>
      </c>
      <c r="F568" s="110" t="str">
        <v/>
      </c>
      <c r="G568" s="111" t="str">
        <v>Q2</v>
      </c>
      <c r="H568" s="19">
        <v>235</v>
      </c>
      <c r="J568" s="19" t="str">
        <v>South</v>
      </c>
      <c r="K568" s="19" t="str">
        <v>Product 2</v>
      </c>
      <c r="L568" s="110">
        <v>2023</v>
      </c>
      <c r="M568" s="111" t="str">
        <v>Q2</v>
      </c>
      <c r="N568" s="19">
        <v>235</v>
      </c>
    </row>
    <row r="569" spans="4:14" x14ac:dyDescent="0.2">
      <c r="D569" s="19" t="str">
        <v/>
      </c>
      <c r="E569" s="19" t="str">
        <v>Product 2</v>
      </c>
      <c r="F569" s="110" t="str">
        <v/>
      </c>
      <c r="G569" s="111" t="str">
        <v>Q3</v>
      </c>
      <c r="H569" s="19">
        <v>176</v>
      </c>
      <c r="J569" s="19" t="str">
        <v>South</v>
      </c>
      <c r="K569" s="19" t="str">
        <v>Product 2</v>
      </c>
      <c r="L569" s="110">
        <v>2023</v>
      </c>
      <c r="M569" s="111" t="str">
        <v>Q3</v>
      </c>
      <c r="N569" s="19">
        <v>176</v>
      </c>
    </row>
    <row r="570" spans="4:14" x14ac:dyDescent="0.2">
      <c r="D570" s="19" t="str">
        <v/>
      </c>
      <c r="E570" s="19" t="str">
        <v>Product 2</v>
      </c>
      <c r="F570" s="110" t="str">
        <v/>
      </c>
      <c r="G570" s="111" t="str">
        <v>Q4</v>
      </c>
      <c r="H570" s="19">
        <v>106</v>
      </c>
      <c r="J570" s="19" t="str">
        <v>South</v>
      </c>
      <c r="K570" s="19" t="str">
        <v>Product 2</v>
      </c>
      <c r="L570" s="110">
        <v>2023</v>
      </c>
      <c r="M570" s="111" t="str">
        <v>Q4</v>
      </c>
      <c r="N570" s="19">
        <v>106</v>
      </c>
    </row>
    <row r="571" spans="4:14" x14ac:dyDescent="0.2">
      <c r="D571" s="19" t="str">
        <v/>
      </c>
      <c r="E571" s="19" t="str">
        <v>Product 2</v>
      </c>
      <c r="F571" s="110">
        <v>2024</v>
      </c>
      <c r="G571" s="111" t="str">
        <v>Q1</v>
      </c>
      <c r="H571" s="19">
        <v>188</v>
      </c>
      <c r="J571" s="19" t="str">
        <v>South</v>
      </c>
      <c r="K571" s="19" t="str">
        <v>Product 2</v>
      </c>
      <c r="L571" s="110">
        <v>2024</v>
      </c>
      <c r="M571" s="111" t="str">
        <v>Q1</v>
      </c>
      <c r="N571" s="19">
        <v>188</v>
      </c>
    </row>
    <row r="572" spans="4:14" x14ac:dyDescent="0.2">
      <c r="D572" s="19" t="str">
        <v/>
      </c>
      <c r="E572" s="19" t="str">
        <v>Product 2</v>
      </c>
      <c r="F572" s="110" t="str">
        <v/>
      </c>
      <c r="G572" s="111" t="str">
        <v>Q2</v>
      </c>
      <c r="H572" s="19">
        <v>112</v>
      </c>
      <c r="J572" s="19" t="str">
        <v>South</v>
      </c>
      <c r="K572" s="19" t="str">
        <v>Product 2</v>
      </c>
      <c r="L572" s="110">
        <v>2024</v>
      </c>
      <c r="M572" s="111" t="str">
        <v>Q2</v>
      </c>
      <c r="N572" s="19">
        <v>112</v>
      </c>
    </row>
    <row r="573" spans="4:14" x14ac:dyDescent="0.2">
      <c r="D573" s="19" t="str">
        <v/>
      </c>
      <c r="E573" s="19" t="str">
        <v>Product 2</v>
      </c>
      <c r="F573" s="110" t="str">
        <v/>
      </c>
      <c r="G573" s="111" t="str">
        <v>Q3</v>
      </c>
      <c r="H573" s="19">
        <v>243</v>
      </c>
      <c r="J573" s="19" t="str">
        <v>South</v>
      </c>
      <c r="K573" s="19" t="str">
        <v>Product 2</v>
      </c>
      <c r="L573" s="110">
        <v>2024</v>
      </c>
      <c r="M573" s="111" t="str">
        <v>Q3</v>
      </c>
      <c r="N573" s="19">
        <v>243</v>
      </c>
    </row>
    <row r="574" spans="4:14" x14ac:dyDescent="0.2">
      <c r="D574" s="19" t="str">
        <v/>
      </c>
      <c r="E574" s="19" t="str">
        <v>Product 2</v>
      </c>
      <c r="F574" s="110" t="str">
        <v/>
      </c>
      <c r="G574" s="111" t="str">
        <v>Q4</v>
      </c>
      <c r="H574" s="19">
        <v>207</v>
      </c>
      <c r="J574" s="19" t="str">
        <v>South</v>
      </c>
      <c r="K574" s="19" t="str">
        <v>Product 2</v>
      </c>
      <c r="L574" s="110">
        <v>2024</v>
      </c>
      <c r="M574" s="111" t="str">
        <v>Q4</v>
      </c>
      <c r="N574" s="19">
        <v>207</v>
      </c>
    </row>
    <row r="575" spans="4:14" x14ac:dyDescent="0.2">
      <c r="D575" s="51" t="str">
        <f ca="1" xml:space="preserve"> _xlfn.FORMULATEXT(D543)</f>
        <v>= RXL_Data.UnPivot($F$536:$M$539, $D$536:$E$539, $F$534:$M$535)</v>
      </c>
    </row>
    <row r="576" spans="4:14" x14ac:dyDescent="0.2">
      <c r="J576" s="51" t="str">
        <f ca="1" xml:space="preserve"> _xlfn.FORMULATEXT(J543)</f>
        <v>= RXL_Data.UnPivot($F$536:$M$539, $D$536:$E$539, $F$534:$M$535, , , , , 1, 1)</v>
      </c>
    </row>
    <row r="578" spans="2:2" ht="13.5" thickBot="1" x14ac:dyDescent="0.25"/>
    <row r="579" spans="2:2" s="4" customFormat="1" x14ac:dyDescent="0.2">
      <c r="B579" s="4" t="s">
        <v>0</v>
      </c>
    </row>
  </sheetData>
  <hyperlinks>
    <hyperlink ref="E221" r:id="rId1" xr:uid="{BC2A4D40-F1CB-45FC-8BCF-58EE0DB2E6CB}"/>
    <hyperlink ref="E10" r:id="rId2" xr:uid="{C73A26A1-E7B5-46D2-9394-F3AFD122F19E}"/>
    <hyperlink ref="E390" r:id="rId3" xr:uid="{429A5168-F003-4E08-8803-B40DE9EBE094}"/>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9A15E-3384-4194-A934-E1FDEF2D75BB}">
  <sheetPr codeName="Sheet12"/>
  <dimension ref="B1:D10"/>
  <sheetViews>
    <sheetView showGridLines="0" workbookViewId="0">
      <pane ySplit="1" topLeftCell="A2" activePane="bottomLeft" state="frozen"/>
      <selection pane="bottomLeft"/>
    </sheetView>
  </sheetViews>
  <sheetFormatPr defaultRowHeight="12.75" x14ac:dyDescent="0.2"/>
  <cols>
    <col min="1" max="2" width="4.28515625" customWidth="1"/>
  </cols>
  <sheetData>
    <row r="1" spans="2:4" s="3" customFormat="1" ht="30" customHeight="1" x14ac:dyDescent="0.2">
      <c r="C1" s="1" t="s">
        <v>2</v>
      </c>
    </row>
    <row r="3" spans="2:4" x14ac:dyDescent="0.2">
      <c r="B3" s="2">
        <v>1</v>
      </c>
      <c r="C3" s="10">
        <v>1</v>
      </c>
    </row>
    <row r="4" spans="2:4" x14ac:dyDescent="0.2">
      <c r="B4" s="2">
        <v>0</v>
      </c>
      <c r="C4" s="10">
        <v>0</v>
      </c>
      <c r="D4" s="6" t="s">
        <v>3</v>
      </c>
    </row>
    <row r="6" spans="2:4" x14ac:dyDescent="0.2">
      <c r="B6" s="2">
        <v>1</v>
      </c>
      <c r="C6" s="9">
        <v>1</v>
      </c>
    </row>
    <row r="7" spans="2:4" x14ac:dyDescent="0.2">
      <c r="B7" s="2">
        <v>0</v>
      </c>
      <c r="C7" s="9">
        <v>0</v>
      </c>
      <c r="D7" s="6" t="s">
        <v>5</v>
      </c>
    </row>
    <row r="9" spans="2:4" ht="13.5" thickBot="1" x14ac:dyDescent="0.25"/>
    <row r="10" spans="2:4" s="4" customFormat="1" x14ac:dyDescent="0.2">
      <c r="B10" s="4" t="s">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gACAAUgBYAEwAXwBVAG4AUABpAHYAbwB0ACAARgB1AG4AYwB0AGkAbwBuAFwAbgAgACAAIAAgACAAIAAgACAAdgBlAHIAcwBpAG8AbgAgADEALgAwADcAIAAgACgAMAA3AC0ATQBhAHkALQAyADAAMgA1ACkAIABcAG4AIAAgACAAIAAgACAAIAAgAFIAIABTAGkAbABrACwAIABSAFgATAAgAEQAZQB2AGUAbABvAHAAbQBlAG4AdABcAG4AIAAgACAAIAAgACAAIAAgAGgAdAB0AHAAcwA6AC8ALwBnAGkAcwB0AC4AZwBpAHQAaAB1AGIALgBjAG8AbQAvAHIALQBzAGkAbABrAC8AYwAzADEAZgBhAGYAMQBlADkAZABlADgAZAAwADEANgA4ADcANAA0ADcAYgBlAGQAZQA0ADUANQBmADgAYwBjAFwAbgAqAC8AXABuAC8AKgBcAG4AIAAgACAAIABOAGEAbQBlADoAIAAgACAAIAAgACAAIAAgAFUAbgBQAGkAdgBvAHQAKAApAFwAbgAgACAAIAAgAEQAZQBzAGMAcgBpAHAAdABpAG8AbgA6ACAAKgAvAC8AKgAqAFUAbgBwAGkAdgBvAHQAIAAoAFwAIgBmAGwAYQB0AHQAZQBuAFwAIgApACAAYQAgADIARAAgAHMAbwB1AHIAYwBlACAAYQByAHIAYQB5ACAAaQBuAHQAbwAgAGEAIAB2AGUAcgB0AGkAYwBhAGwAIABkAGEAdABhACAAdABhAGIAbABlADsAIABlAGEAYwBoACAAcwBvAHUAcgBjAGUAIABkAGEAdABhACAAcABvAGkAbgB0ACAAcgBlAHAAcgBlAHMAZQBuAHQAZQBkACAAYQBzACAAYQBuACAAaQBuAGQAaQB2AGkAZAB1AGEAbAAgAHIAbwB3ACoALwAvACoAXABuACAAIAAgACAAIAAgACAAIAAgACAAIAAgACAAIAAgACAAIABUAGgAZQAgAG0AYQBpAG4AIABkAGEAdABhACAAcABvAGkAbgB0AHMAIABhAHIAZQAgAGgAZQBsAGQAIAB3AGkAdABoAGkAbgAgAGEAIABWAGEAbAB1AGUAcwAgAGMAbwBsAHUAbQBuACwAIABhAG4AZAAgAHQAaABlACAAcgBvAHcAIAB0AGkAdABsAGUAcwAvAGgAZQBhAGQAZQByAHMAIABhAG4AZAAgAGMAbwBsAHUAbQBuACAAaABlAGEAZABlAHIAcwAgAGYAcgBvAG0AIAB0AGgAZQAgAHMAbwB1AHIAYwBlACAAZABhAHQAYQAgAHQAYQBiAGwAZQAgAGEAcgBlACAAdQBzAGUAZAAgAHQAbwAgAGEAZABkACAAZABlAHQAYQBpAGwAcwAgAGEAcwAgAEsAZQB5ACAAYQBuAGQAIABOAGEAbQBlACAAYwBvAGwAdQBtAG4AcwBcAG4AIAAgACAAIABQAGEAcgBhAG0AZQB0AGUAcgBzADoAXABuACAAIAAgACAAIAAgACAAIAArACAAZABhAHQAYQAgACAAIAAgACAAIAAgACAAIAAgACAAIAAgACAAIAAgAD0AIAAoAHIAZQBxAHUAaQByAGUAZAApACAAQQBuACAAYQByAHIAYQB5ACAAYwBvAG4AdABhAGkAbgBpAG4AZwAgAHQAaABlACAAbQBhAGkAbgAgAGQAYQB0AGEAIABwAG8AaQBuAHQAcwAgAGYAcgBvAG0AIAB0AGgAZQAgAHQAYQBiAGwAZQAgAHQAbwAgAHUAbgBwAGkAdgBvAHQAIABvAHIAIABcACIAZgBsAGEAdAAtAGYAaQBsAGUAXAAiAC4AXABuACAAIAAgACAAIAAgACAAIAArACAAcgBvAHcAXwBoAGUAYQBkAGUAcgBzACAAIAAgACAAIAAgACAAIAAgAD0AIAAoAHIAZQBxAHUAaQByAGUAZAApACAAQQBuACAAYQByAHIAYQB5ACAAbwBmACAAdgBhAGwAdQBlAHMAIAB3AGgAaQBjAGgAIAByAGUAcAByAGUAcwBlAG4AdAAgAHQAaABlACAAcgBvAHcAIABoAGUAYQBkAGUAcgBzAC8AdABpAHQAbABlAHMAIABmAG8AcgAgAHQAaABlACAAbQBhAGkAbgAgAGQAYQB0AGEAIABpAG4AcAB1AHQAIABhAHIAcgBhAHkALgBcAG4AIAAgACAAIAAgACAAIAAgACAAIAAgACAAIAAgACAAIAAgACAAIAAgACAAIAAgACAAIAAgACAAIAAgACAAIAAgACAAIAAgACAAIAAgACAAIAAgACAAIABUAGgAZQAgAHIAbwB3AF8AaABlAGEAZABlAHIAcwAgAGkAbgBwAHUAdAAgAGEAcgByAGEAeQAgAHMAaABvAHUAbABkACAAaABhAHYAZQAgAHQAaABlACAAcwBhAG0AZQAgAG4AdQBtAGIAZQByACAAbwBmACAAcgBvAHcAcwAgAGEAcwAgAHQAaABlACAAZABhAHQAYQAgAGkAbgBwAHUAdAAgAGEAcgByAGEAeQA7ACAAdABoAGUAcgBlACAAYwBhAG4AIABiAGUAIABvAG4AZQAgAG8AcgAgAG0AbwByAGUAIABjAG8AbAB1AG0AbgBzACAAaQBuACAAdABoAGUAIAByAG8AdwBfAGgAZQBhAGQAZQByAHMAIABpAG4AcAB1AHQAIABhAHIAcgBhAHkALgBcAG4AIAAgACAAIAAgACAAIAAgACsAIABjAG8AbAB1AG0AbgBfAGgAZQBhAGQAZQByAHMAIAAgACAAIAAgACAAPQAgACgAcgBlAHEAdQBpAHIAZQBkACkAIABBAG4AIABhAHIAcgBhAHkAIABvAGYAIAB2AGEAbAB1AGUAcwAgAHcAaABpAGMAaAAgAHIAZQBwAHIAZQBzAGUAbgB0ACAAdABoAGUAIABjAG8AbAB1AG0AbgAgAGgAZQBhAGQAZQByAHMALwB0AGkAdABsAGUAcwAgAGYAbwByACAAdABoAGUAIABtAGEAaQBuACAAZABhAHQAYQAgAGkAbgBwAHUAdAAgAGEAcgByAGEAeQAuAFwAbgAgACAAIAAgACAAIAAgACAAIAAgACAAIAAgACAAIAAgACAAIAAgACAAIAAgACAAIAAgACAAIAAgACAAIAAgACAAIAAgACAAIAAgACAAIAAgACAAIAAgAFQAaABlACAAYwBvAGwAdQBtAG4AXwBoAGUAYQBkAGUAcgBzACAAaQBuAHAAdQB0ACAAYQByAHIAYQB5ACAAcwBoAG8AdQBsAGQAIABoAGEAdgBlACAAdABoAGUAIABzAGEAbQBlACAAbgB1AG0AYgBlAHIAIABvAGYAIABjAG8AbAB1AG0AbgBzACAAYQBzACAAdABoAGUAIABkAGEAdABhACAAaQBuAHAAdQB0ACAAYQByAHIAYQB5ADsAIAB0AGgAZQByAGUAIABjAGEAbgAgAGIAZQAgAG8AbgBlACAAbwByACAAbQBvAHIAZQAgAHIAbwB3AHMAIABpAG4AIAB0AGgAZQAgAGMAbwBsAHUAbQBuAF8AaABlAGEAZABlAHIAcwAgAGkAbgBwAHUAdAAgAGEAcgByAGEAeQAuAFwAbgAgACAAIAAgACAAIAAgACAAKwAgAGIAeQBfAGMAbwBsAHUAbQBuACAAIAAgACAAIAAgACAAIAAgACAAIAA9ACAAKABvAHAAdABpAG8AbgBhAGwAKQAgAEEAIABUAHIAdQBlAC8ARgBhAGwAcwBlACAAaQBuAHAAdQB0ACAAdwBoAGkAYwBoACAAZABlAHQAZQByAG0AaQBuAGUAcwAgAHcAaABlAHQAaABlAHIAIAB0AGgAZQAgAG0AYQBpAG4AIABkAGEAdABhACAAaQBuAHAAdQB0ACAAYQByAHIAYQB5ACAAcwBoAG8AdQBsAGQAIABiAGUAIAByAGUAYQBkACAAYgB5ACAAYwBvAGwAdQBtAG4AIAAoAFQAUgBVAEUAKQAsACAAbwByACAAYgB5ACAAcgBvAHcAIAAoAEYAQQBMAFMARQApAC4AXABuACAAIAAgACAAIAAgACAAIAAgACAAIAAgACAAIAAgACAAIAAgACAAIAAgACAAIAAgACAAIAAgACAAIAAgACAAIAAgACAAIAAgACAAIAAgACAAIAAgACAAIAAgACAAVABSAFUARQAgAD0AIAB0AGgAZQAgAGQAYQB0AGEAIABhAHIAcgBhAHkAIABpAHMAIAByAGUAYQBkACAAYgB5ACAAZwBvAGkAbgBnACAAZABvAHcAbgAgAGUAYQBjAGgAIABjAG8AbAB1AG0AbgAgACgAdABvAHAALQB0AG8ALQBiAG8AdAB0AG8AbQApACwAIAB1AHMAaQBuAGcAIAB0AGgAZQAgAGMAbwBsAHUAbQBuAF8AaABlAGEAZABlAHIAcwAgAGEAcwAgAHQAaABlACAASwBlAHkAIABjAG8AbAB1AG0AbgAoAHMAKQAgAGEAbgBkACAAdABoAGUAIAByAG8AdwBfAGgAZQBhAGQAZQByAHMAIABhAHMAIAB0AGgAZQAgAE4AYQBtAGUAIABjAG8AbAB1AG0AbgAoAHMAKQBcAG4AIAAgACAAIAAgACAAIAAgACAAIAAgACAAIAAgACAAIAAgACAAIAAgACAAIAAgACAAIAAgACAAIAAgACAAIAAgACAAIAAgACAAIAAgACAAIAAgACAAIAAgACAARgBBAEwAUwBFACAAPQAgAHQAaABlACAAZABhAHQAYQAgAGEAcgByAGEAeQAgAGkAcwAgAHIAZQBhAGQAIABiAHkAIABnAG8AaQBuAGcAIABhAGMAcgBvAHMAcwAgAGUAYQBjAGgAIAByAG8AdwAgACgAbABlAGYAdAAtAHQAbwAtAHIAaQBnAGgAdAApACwAIAB1AHMAaQBuAGcAIAB0AGgAZQAgAHIAbwB3AF8AaABlAGEAZABlAHIAcwAgAGEAcwAgAHQAaABlACAASwBlAHkAIABjAG8AbAB1AG0AbgAoAHMAKQAgAGEAbgBkACAAdABoAGUAIABjAG8AbAB1AG0AbgBfAGgAZQBhAGQAZQByAHMAIABhAHMAIAB0AGgAZQAgAE4AYQBtAGUAIABjAG8AbAB1AG0AbgAoAHMAKQBcAG4AIAAgACAAIAAgACAAIAAgACAAIAAgACAAIAAgACAAIAAgACAAIAAgACAAIAAgACAAIAAgACAAIAAgACAAIAAgACAAIAAgACAAIAAgACAAIAAgACAAIABJAGYAIABuAG8AdAAgAHMAdQBwAHAAbABpAGUAZAAsACAAdwBpAGwAbAAgAGQAZQBmAGEAdQBsAHQAIAB0AG8AIABGAEEATABTAEUAIAAoAHQAaABlAHIAZQBmAG8AcgBlACAAcgBlAGEAZABpAG4AZwAgAHQAaABlACAAZABhAHQAYQAgAGEAcgByAGEAeQAgAGIAeQAgAHIAbwB3ACkALgBcAG4AIAAgACAAIAAgACAAIAAgACsAIAByAGUAcABsAGEAYwBlAF8AZABhAHQAYQBfAGIAbABhAG4AawBzACAAPQAgACgAbwBwAHQAaQBvAG4AYQBsACkAIABBACAAdgBhAGwAdQBlACAAdwBoAGkAYwBoACAAYwBhAG4AIABiAGUAIAB1AHMAZQBkACAAdABvACAAcgBlAHAAbABhAGMAZQAgAGEAbgB5ACAAYgBsAGEAbgBrACAAZABhAHQAYQAgAHAAbwBpAG4AdABzACAAaQBuACAAdABoAGUAIABWAGEAbAB1AGUAIABjAG8AbAB1AG0AbgAsACAAYQBzACAAcABlAHIAIAB0AGgAZQAgAG0AYQBpAG4AIABkAGEAdABhACAAaQBuAHAAdQB0ACAAYQByAHIAYQB5AC4AXABuACAAIAAgACAAIAAgACAAIAAgACAAIAAgACAAIAAgACAAIAAgACAAIAAgACAAIAAgACAAIAAgACAAIAAgACAAIAAgACAAIAAgACAAIAAgACAAIAAgACAASQBmACAAdABoAGUAIABpAG4AcAB1AHQAIABwAHIAbwB2AGkAZABlAGQAIABpAHMAIABhACAAbgB1AG0AYgBlAHIAIABvAHIAIAB0AGUAeAB0ACAAcwB0AHIAaQBuAGcALAAgAHQAaABlAG4AIAB0AGgAaQBzACAAdgBhAGwAdQBlACAAaQBzACAAdQBzAGUAZAAgAHQAbwAgAHIAZQBwAGwAYQBjAGUAIABhAG4AeQAgAGIAbABhAG4AawAgAGQAYQB0AGEAIABwAG8AaQBuAHQAcwAuAFwAbgAgACAAIAAgACAAIAAgACAAIAAgACAAIAAgACAAIAAgACAAIAAgACAAIAAgACAAIAAgACAAIAAgACAAIAAgACAAIAAgACAAIAAgACAAIAAgACAAIAAgAEkAZgAgAHQAaABlACAAaQBuAHAAdQB0ACAAcAByAG8AdgBpAGQAZQBkACAAaQBzACAAYQAgAGwAbwBnAGkAYwBhAGwALwBCAG8AbwBsAGUAYQBuACAAdgBhAGwAdQBlADoAXABuACAAIAAgACAAIAAgACAAIAAgACAAIAAgACAAIAAgACAAIAAgACAAIAAgACAAIAAgACAAIAAgACAAIAAgACAAIAAgACAAIAAgACAAIAAgACAAIAAgACAAIAAgACAAVABSAFUARQAgAD0AIABiAGwAYQBuAGsAIABkAGEAdABhACAAcABvAGkAbgB0AHMAIAB3AGkAbABsACAAYgBlACAAcgBlAHAAbABhAGMAZQBkACAAdwBpAHQAaAAgAGEAIAAjAE4ALwBBACAAZQByAHIAbwByACAAdgBhAGwAdQBlAFwAbgAgACAAIAAgACAAIAAgACAAIAAgACAAIAAgACAAIAAgACAAIAAgACAAIAAgACAAIAAgACAAIAAgACAAIAAgACAAIAAgACAAIAAgACAAIAAgACAAIAAgACAAIABGAEEATABTAEUAIAA9ACAAYgBsAGEAbgBrACAAZABhAHQAYQAgAHAAbwBpAG4AdABzACAAdwBpAGwAbAAgAG4AbwB0ACAAYgBlACAAcgBlAHAAbABhAGMAZQBkAFwAbgAgACAAIAAgACAAIAAgACAAIAAgACAAIAAgACAAIAAgACAAIAAgACAAIAAgACAAIAAgACAAIAAgACAAIAAgACAAIAAgACAAIAAgACAAIAAgACAAIAAgAEkAZgAgAG4AbwB0ACAAcwB1AHAAcABsAGkAZQBkACwAIAB3AGkAbABsACAAZABlAGYAYQB1AGwAdAAgAHQAbwAgAGEAbgAgAGUAZgBmAGUAYwB0AGkAdgBlACAAYgBsAGEAbgBrACAAcwB0AHIAaQBuAGcAIAB2AGEAbAB1AGUAIAAoACAAXAAiAFwAIgAgACkALgBcAG4AIAAgACAAIAAgACAAIAAgACsAIABmAGkAbAB0AGUAcgBfAGIAbABhAG4AawBzACAAIAAgACAAIAAgACAAPQAgACgAbwBwAHQAaQBvAG4AYQBsACkAIABBACAAVAByAHUAZQAvAEYAYQBsAHMAZQAgAGkAbgBwAHUAdAAgAHcAaABpAGMAaAAgAGQAZQB0AGUAcgBtAGkAbgBlAHMAIAB3AGgAZQB0AGgAZQByACAAdABvACAAZgBpAGwAdABlAHIAIABvAHUAdAAgAGEAbgB5ACAAcgBvAHcAcwAgAHcAaQB0AGgAIABiAGwAYQBuAGsAIABkAGEAdABhACAAcABvAGkAbgB0AHMAIAB3AGkAdABoAGkAbgAgAHQAaABlACAAVgBhAGwAdQBlAHMAIABjAG8AbAB1AG0AbgAuAFwAbgAgACAAIAAgACAAIAAgACAAIAAgACAAIAAgACAAIAAgACAAIAAgACAAIAAgACAAIAAgACAAIAAgACAAIAAgACAAIAAgACAAIAAgACAAIAAgACAAIAAgAEMAYQBuACAAYgBlACAAaQBuAHAAdQB0ACAAYQBzACAAVABSAFUARQAvAEYAQQBMAFMARQAgACgAQgBvAG8AbABlAGEAbgAgAGwAbwBnAGkAYwBhAGwAIAB2AGEAbAB1AGUAKQAgAG8AcgAgADEALwAwACAAKABuAHUAbQBiAGUAcgApAC4AXABuACAAIAAgACAAIAAgACAAIAAgACAAIAAgACAAIAAgACAAIAAgACAAIAAgACAAIAAgACAAIAAgACAAIAAgACAAIAAgACAAIAAgACAAIAAgACAAIAAgACAASQBmACAAbgBvAHQAIABzAHUAcABwAGwAaQBlAGQALAAgAHcAaQBsAGwAIABkAGUAZgBhAHUAbAB0ACAAdABvACAARgBBAEwAUwBFAC4AXABuACAAIAAgACAAIAAgACAAIAArACAAZgBpAGwAdABlAHIAXwBlAHIAcgBvAHIAcwAgACAAIAAgACAAIAAgAD0AIAAoAG8AcAB0AGkAbwBuAGEAbAApACAAQQAgAFQAcgB1AGUALwBGAGEAbABzAGUAIABpAG4AcAB1AHQAIAB3AGgAaQBjAGgAIABkAGUAdABlAHIAbQBpAG4AZQBzACAAdwBoAGUAdABoAGUAcgAgAHQAbwAgAGYAaQBsAHQAZQByACAAbwB1AHQAIABhAG4AeQAgAHIAbwB3AHMAIAB3AGkAdABoACAAZQByAHIAbwByACAAdgBhAGwAdQBlAHMAIAB3AGkAdABoAGkAbgAgAHQAaABlACAAZABhAHQAYQAgAHYAYQBsAHUAZQBzACAAYwBvAGwAdQBtAG4ALgBcAG4AIAAgACAAIAAgACAAIAAgACAAIAAgACAAIAAgACAAIAAgACAAIAAgACAAIAAgACAAIAAgACAAIAAgACAAIAAgACAAIAAgACAAIAAgACAAIAAgACAAIABDAGEAbgAgAGIAZQAgAGkAbgBwAHUAdAAgAGEAcwAgAFQAUgBVAEUALwBGAEEATABTAEUAIAAoAEIAbwBvAGwAZQBhAG4AIABsAG8AZwBpAGMAYQBsACAAdgBhAGwAdQBlACkAIABvAHIAIAAxAC8AMAAgACgAbgB1AG0AYgBlAHIAKQAuAFwAbgAgACAAIAAgACAAIAAgACAAIAAgACAAIAAgACAAIAAgACAAIAAgACAAIAAgACAAIAAgACAAIAAgACAAIAAgACAAIAAgACAAIAAgACAAIAAgACAAIAAgAEkAZgAgAG4AbwB0ACAAcwB1AHAAcABsAGkAZQBkACwAIAB3AGkAbABsACAAZABlAGYAYQB1AGwAdAAgAHQAbwAgAEYAQQBMAFMARQAuAFwAbgAgACAAIAAgACAAIAAgACAAKwAgAGYAaQBsAGwAXwByAG8AdwBfAGIAbABhAG4AawBzACAAIAAgACAAIAA9ACAAKABvAHAAdABpAG8AbgBhAGwAKQAgAEQAZQB0AGUAcgBtAGkAbgBlAHMAIAB3AGgAZQB0AGgAZQByACAAYQBuAHkAIABiAGwAYQBuAGsAIABkAGEAdABhACAAcABvAGkAbgB0AHMAIABpAG4AIAB0AGgAZQAgAHIAbwB3AF8AaABlAGEAZABlAHIAcwAgAGkAbgBwAHUAdAAgAGEAcgByAGEAeQAgAHMAaABvAHUAbABkACAAYgBlACAAZgBpAGwAbABlAGQAIABhAG4AZAAgAHcAaABhAHQAIAB2AGEAbAB1AGUAIABzAGgAbwB1AGwAZAAgAGIAZQAgAHUAcwBlAGQALgBcAG4AIAAgACAAIAAgACAAIAAgACAAIAAgACAAIAAgACAAIAAgACAAIAAgACAAIAAgACAAIAAgACAAIAAgACAAIAAgACAAIAAgACAAIAAgACAAIAAgACAAIABUAGgAZQAgAGIAbABhAG4AawAgAGMAZQBsAGwAcwAgAGMAYQBuACAAYgBlACAAZgBpAGwAbABlAGQAIAB3AGkAdABoACAAdABoAGUAIAB2AGEAbAB1AGUAcwAgAGYAcgBvAG0AIAB0AGgAZQAgAGMAZQBsAGwAcwAgAGEAYgBvAHYAZQAgAG8AcgAgAGIAZQBsAG8AdwAgAHQAaABlACAAYgBsAGEAbgBrACAAYwBlAGwAbAAsACAAbwByACAAdwBpAHQAaAAgAGEAIABzAHAAZQBjAGkAZgBpAGUAZAAgAHYAYQBsAHUAZQAuAFwAbgAgACAAIAAgACAAIAAgACAAIAAgACAAIAAgACAAIAAgACAAIAAgACAAIAAgACAAIAAgACAAIAAgACAAIAAgACAAIAAgACAAIAAgACAAIAAgACAAIAAgACAAIAAgACAAIAArADEAIAA9ACAAZgBpAGwAbABzACAAdABoAGUAIABiAGwAYQBuAGsAIABkAGEAdABhACAAcABvAGkAbgB0ACAAdwBpAHQAaAAgAHQAaABlACAAYwBlAGwAbAAgAHYAYQBsAHUAZQAgAGYAcgBvAG0AIAB0AGgAZQAgAHIAbwB3ACAAYQBiAG8AdgBlACAAXABuACAAIAAgACAAIAAgACAAIAAgACAAIAAgACAAIAAgACAAIAAgACAAIAAgACAAIAAgACAAIAAgACAAIAAgACAAIAAgACAAIAAgACAAIAAgACAAIAAgACAAIAAgACAAIAAgAC0AMQAgAD0AIABmAGkAbABsAHMAIAB0AGgAZQAgAGIAbABhAG4AawAgAGQAYQB0AGEAIABwAG8AaQBuAHQAIAB3AGkAdABoACAAdABoAGUAIABjAGUAbABsACAAdgBhAGwAdQBlACAAZgByAG8AbQAgAHQAaABlACAAcgBvAHcAIABiAGUAbABvAHcAXABuACAAIAAgACAAIAAgACAAIAAgACAAIAAgACAAIAAgACAAIAAgACAAIAAgACAAIAAgACAAIAAgACAAIAAgACAAIAAgACAAIAAgACAAIAAgACAAIAAgACAAIAAgACAAIAAgACAAMAAgAD0AIABkAG8AZQBzACAAbgBvAHQAIABmAGkAbABsACAAdABoAGUAIABiAGwAYQBuAGsAIAB2AGEAbAB1AGUAcwAgAGYAcgBvAG0AIAB0AGgAZQAgAGkAbgBwAHUAdAAgAGEAcgByAGEAeQAsACAAaQBuAHMAdABlAGEAZAAgAHQAaABlAHkAIABhAHIAZQAgAGwAZQBmAHQAIABhAHMAIABhAG4AIABlAG0AcAB0AHkAIABzAHQAcgBpAG4AZwAgACgAIABcACIAXAAiACAAKQAgAGkAbgAgAHQAaABlACAAbwB1AHQAcAB1AHQAXABuACAAIAAgACAAIAAgACAAIAAgACAAIAAgACAAIAAgACAAIAAgACAAIAAgACAAIAAgACAAIAAgACAAIAAgACAAIAAgACAAIAAgACAAIAAgACAAIAAgACAAIAAgACAAVABSAFUARQAgAD0AIABmAGkAbABsAHMAIAB0AGgAZQAgAGIAbABhAG4AawAgAGQAYQB0AGEAIABwAG8AaQBuAHQAcwAgAHcAaQB0AGgAIAB0AGgAZQAgAGMAZQBsAGwAIAB2AGEAbAB1AGUAIABmAHIAbwBtACAAdABoAGUAIAByAG8AdwAgAGEAYgBvAHYAZQBcAG4AIAAgACAAIAAgACAAIAAgACAAIAAgACAAIAAgACAAIAAgACAAIAAgACAAIAAgACAAIAAgACAAIAAgACAAIAAgACAAIAAgACAAIAAgACAAIAAgACAAIAAgACAARgBBAEwAUwBFACAAPQAgAGQAbwBlAHMAIABuAG8AdAAgAGYAaQBsAGwAIAB0AGgAZQAgAGIAbABhAG4AawAgAHYAYQBsAHUAZQBzACAAZgByAG8AbQAgAHQAaABlACAAaQBuAHAAdQB0ACAAYQByAHIAYQB5ACwAIABpAG4AcwB0AGUAYQBkACAAdABoAGUAeQAgAGEAcgBlACAAbABlAGYAdAAgAGEAcwAgAGEAbgAgAGUAbQBwAHQAeQAgAHMAdAByAGkAbgBnACAAKAAgAFwAIgBcACIAIAApACAAaQBuACAAdABoAGUAIABvAHUAdABwAHUAdABcAG4AIAAgACAAIAAgACAAIAAgACAAIAAgACAAIAAgACAAIAAgACAAIAAgACAAIAAgACAAIAAgACAAIAAgACAAIAAgACAAIAAgACAAIAAgACAAIAAgACAAIAAgAFsAdABlAHgAdABdACAAPQAgAGEAbgB5ACAAdgBhAGwAdQBlACAAbwB0AGgAZQByACAAdABoAGEAbgAgAGEAIABuAHUAbQBiAGUAcgAgAG8AcgAgAFQAUgBVAEUALwBGAEEATABTAEUAIABpAHMAIABwAHIAbwB2AGkAZABlAGQAIAB0AGgAaQBzACAAaQBzACAAdQBzAGUAZAAgAHQAbwAgAGYAaQBsAGwAIABhAGwAbAAgAGIAbABhAG4AawAgAHYAYQBsAHUAZQBzAFwAbgAgACAAIAAgACAAIAAgACAAIAAgACAAIAAgACAAIAAgACAAIAAgACAAIAAgACAAIAAgACAAIAAgACAAIAAgACAAIAAgACAAIAAgACAAIAAgACAAIAAgAEkAZgAgAG4AbwB0ACAAcwB1AHAAcABsAGkAZQBkACwAIAB3AGkAbABsACAAZABlAGYAYQB1AGwAdAAgAHQAbwAgAEYAQQBMAFMARQAvADAAXABuACAAIAAgACAAIAAgACAAIAArACAAZgBpAGwAbABfAGMAbwBsAHUAbQBuAF8AYgBsAGEAbgBrAHMAIAAgAD0AIAAoAG8AcAB0AGkAbwBuAGEAbAApACAARABlAHQAZQByAG0AaQBuAGUAcwAgAHcAaABlAHQAaABlAHIAIABhAG4AeQAgAGIAbABhAG4AawAgAGQAYQB0AGEAIABwAG8AaQBuAHQAcwAgAGkAbgAgAHQAaABlACAAYwBvAGwAdQBtAG4AXwBoAGUAYQBkAGUAcgBzACAAaQBuAHAAdQB0ACAAYQByAHIAYQB5ACAAcwBoAG8AdQBsAGQAIABiAGUAIABmAGkAbABsAGUAZAAgAGEAbgBkACAAdwBoAGEAdAAgAHYAYQBsAHUAZQAgAHMAaABvAHUAbABkACAAYgBlACAAdQBzAGUAZAAuAFwAbgAgACAAIAAgACAAIAAgACAAIAAgACAAIAAgACAAIAAgACAAIAAgACAAIAAgACAAIAAgACAAIAAgACAAIAAgACAAIAAgACAAIAAgACAAIAAgACAAIAAgAFQAaABlACAAYgBsAGEAbgBrACAAYwBlAGwAbABzACAAYwBhAG4AIABiAGUAIABmAGkAbABsAGUAZAAgAHcAaQB0AGgAIAB0AGgAZQAgAHYAYQBsAHUAZQBzACAAZgByAG8AbQAgAHQAaABlACAAYwBlAGwAbABzACAAdABvACAAdABoAGUAIABMAGUAZgB0ACAAbwByACAAUgBpAGcAaAB0ACAAbwBmACAAdABoAGUAIABiAGwAYQBuAGsAIABjAGUAbABsACwAIABvAHIAIAB3AGkAdABoACAAYQAgAHMAcABlAGMAaQBmAGkAZQBkACAAdgBhAGwAdQBlAC4AXABuACAAIAAgACAAIAAgACAAIAAgACAAIAAgACAAIAAgACAAIAAgACAAIAAgACAAIAAgACAAIAAgACAAIAAgACAAIAAgACAAIAAgACAAIAAgACAAIAAgACAAIAAgACAAIAAgACsAMQAgAD0AIABmAGkAbABsAHMAIAB0AGgAZQAgAGIAbABhAG4AawAgAGQAYQB0AGEAIABwAG8AaQBuAHQAIAB3AGkAdABoACAAdABoAGUAIABjAGUAbABsACAAdgBhAGwAdQBlACAAZgByAG8AbQAgAHQAaABlACAAYwBlAGwAbAAgAHQAbwAgAHQAaABlACAATABlAGYAdAAgAFwAbgAgACAAIAAgACAAIAAgACAAIAAgACAAIAAgACAAIAAgACAAIAAgACAAIAAgACAAIAAgACAAIAAgACAAIAAgACAAIAAgACAAIAAgACAAIAAgACAAIAAgACAAIAAgACAAIAAtADEAIAA9ACAAZgBpAGwAbABzACAAdABoAGUAIABiAGwAYQBuAGsAIABkAGEAdABhACAAcABvAGkAbgB0ACAAdwBpAHQAaAAgAHQAaABlACAAYwBlAGwAbAAgAHYAYQBsAHUAZQAgAGYAcgBvAG0AIAB0AGgAZQAgAGMAZQBsAGwAIAB0AG8AIAB0AGgAZQAgAFIAaQBnAGgAdABcAG4AIAAgACAAIAAgACAAIAAgACAAIAAgACAAIAAgACAAIAAgACAAIAAgACAAIAAgACAAIAAgACAAIAAgACAAIAAgACAAIAAgACAAIAAgACAAIAAgACAAIAAgACAAIAAgACAAIAAwACAAPQAgAGQAbwBlAHMAIABuAG8AdAAgAGYAaQBsAGwAIAB0AGgAZQAgAGIAbABhAG4AawAgAHYAYQBsAHUAZQBzACAAZgByAG8AbQAgAHQAaABlACAAaQBuAHAAdQB0ACAAYQByAHIAYQB5ACwAIABpAG4AcwB0AGUAYQBkACAAdABoAGUAeQAgAGEAcgBlACAAbABlAGYAdAAgAGEAcwAgAGEAbgAgAGUAbQBwAHQAeQAgAHMAdAByAGkAbgBnACAAKAAgAFwAIgBcACIAIAApACAAaQBuACAAdABoAGUAIABvAHUAdABwAHUAdABcAG4AIAAgACAAIAAgACAAIAAgACAAIAAgACAAIAAgACAAIAAgACAAIAAgACAAIAAgACAAIAAgACAAIAAgACAAIAAgACAAIAAgACAAIAAgACAAIAAgACAAIAAgACAAIABUAFIAVQBFACAAPQAgAGYAaQBsAGwAcwAgAHQAaABlACAAYgBsAGEAbgBrACAAZABhAHQAYQAgAHAAbwBpAG4AdABzACAAdwBpAHQAaAAgAHQAaABlACAAYwBlAGwAbAAgAHYAYQBsAHUAZQAgAGYAcgBvAG0AIAB0AGgAZQAgAGMAZQBsAGwAIAB0AG8AIAB0AGgAZQAgAEwAZQBmAHQAXABuACAAIAAgACAAIAAgACAAIAAgACAAIAAgACAAIAAgACAAIAAgACAAIAAgACAAIAAgACAAIAAgACAAIAAgACAAIAAgACAAIAAgACAAIAAgACAAIAAgACAAIAAgAEYAQQBMAFMARQAgAD0AIABkAG8AZQBzACAAbgBvAHQAIABmAGkAbABsACAAdABoAGUAIABiAGwAYQBuAGsAIAB2AGEAbAB1AGUAcwAgAGYAcgBvAG0AIAB0AGgAZQAgAGkAbgBwAHUAdAAgAGEAcgByAGEAeQAsACAAaQBuAHMAdABlAGEAZAAgAHQAaABlAHkAIABhAHIAZQAgAGwAZQBmAHQAIABhAHMAIABhAG4AIABlAG0AcAB0AHkAIABzAHQAcgBpAG4AZwAgACgAIABcACIAXAAiACAAKQAgAGkAbgAgAHQAaABlACAAbwB1AHQAcAB1AHQAXABuACAAIAAgACAAIAAgACAAIAAgACAAIAAgACAAIAAgACAAIAAgACAAIAAgACAAIAAgACAAIAAgACAAIAAgACAAIAAgACAAIAAgACAAIAAgACAAIAAgACAAIABbAHQAZQB4AHQAXQAgAD0AIABhAG4AeQAgAHYAYQBsAHUAZQAgAG8AdABoAGUAcgAgAHQAaABhAG4AIABhACAAbgB1AG0AYgBlAHIAIABvAHIAIABUAFIAVQBFAC8ARgBBAEwAUwBFACAAaQBzACAAcAByAG8AdgBpAGQAZQBkACAAdABoAGkAcwAgAGkAcwAgAHUAcwBlAGQAIAB0AG8AIABmAGkAbABsACAAYQBsAGwAIABiAGwAYQBuAGsAIAB2AGEAbAB1AGUAcwBcAG4AIAAgACAAIAAgACAAIAAgACAAIAAgACAAIAAgACAAIAAgACAAIAAgACAAIAAgACAAIAAgACAAIAAgACAAIAAgACAAIAAgACAAIAAgACAAIAAgACAAIABJAGYAIABuAG8AdAAgAHMAdQBwAHAAbABpAGUAZAAsACAAdwBpAGwAbAAgAGQAZQBmAGEAdQBsAHQAIAB0AG8AIABGAEEATABTAEUALwAwAFwAbgAgACAAIAAgACAAIAAgACAAKwAgAG8AdQB0AHAAdQB0AF8AdgBlAHIAdABpAGMAYQBsACAAIAAgACAAIAA9ACAAKABvAHAAdABpAG8AbgBhAGwAKQAgAEEAIABUAHIAdQBlAC8ARgBhAGwAcwBlACAAaQBuAHAAdQB0ACAAdwBoAGkAYwBoACAAZABlAHQAZQByAG0AaQBuAGUAcwAgAHcAaABlAHQAaABlAHIAIAB0AG8AIABwAHIAbwB2AGkAZABlACAAdABoAGUAIABmAGkAbgBhAGwAIABvAHUAdABwAHUAdAAgAGQAYQB0AGEAIABhAHIAcgBhAHkAIABpAG4AIAB2AGUAcgB0AGkAYwBhAGwAIABvAHIAaQBlAG4AdABhAHQAaQBvAG4AIABvAHIAIABoAG8AcgBpAHoAbwBuAHQAYQBsACAAbwByAGkAZQBuAHQAYQB0AGkAbwBuAC4AXABuACAAIAAgACAAIAAgACAAIAAgACAAIAAgACAAIAAgACAAIAAgACAAIAAgACAAIAAgACAAIAAgACAAIAAgACAAIAAgACAAIAAgACAAIAAgACAAIAAgACAAQwBhAG4AIABiAGUAIABpAG4AcAB1AHQAIABhAHMAIABUAFIAVQBFAC8ARgBBAEwAUwBFACAAKABCAG8AbwBsAGUAYQBuACAAbABvAGcAaQBjAGEAbAAgAHYAYQBsAHUAZQApACAAbwByACAAMQAvADAAIAAoAG4AdQBtAGIAZQByACkALgBcAG4AIAAgACAAIAAgACAAIAAgACAAIAAgACAAIAAgACAAIAAgACAAIAAgACAAIAAgACAAIAAgACAAIAAgACAAIAAgACAAIAAgACAAIAAgACAAIAAgACAAIAAgACAAIABUAFIAVQBFACAAPQAgAHYAZQByAHQAaQBjAGEAbAAgAG8AcgBpAGUAbgB0AGEAdABpAG8AbgBcAG4AIAAgACAAIAAgACAAIAAgACAAIAAgACAAIAAgACAAIAAgACAAIAAgACAAIAAgACAAIAAgACAAIAAgACAAIAAgACAAIAAgACAAIAAgACAAIAAgACAAIAAgACAARgBBAEwAUwBFACAAPQAgAGgAbwByAGkAegBvAG4AdABhAGwAIABvAHIAaQBlAG4AdABhAHQAaQBvAG4ALAAgAHIAdQBuAG4AaQBuAGcAIABsAGUAZgB0AC0AdABvAC0AcgBpAGcAaAB0ACAAYQBjAHIAbwBzAHMAIAB0AGgAZQAgAHcAbwByAGsAcwBoAGUAZQB0AFwAbgAgACAAIAAgACAAIAAgACAAIAAgACAAIAAgACAAIAAgACAAIAAgACAAIAAgACAAIAAgACAAIAAgACAAIAAgACAAIAAgACAAIAAgACAAIAAgACAAIAAgAEkAZgAgAG4AbwB0ACAAcwB1AHAAcABsAGkAZQBkACwAIAB3AGkAbABsACAAZABlAGYAYQB1AGwAdAAgAHQAbwAgAEYAQQBMAFMARQAuAFwAbgAgACAAIAAgAEUAcgByAG8AcgAgAGMAbwBkAGUAcwA6AFwAbgAgACAAIAAgACAAIAAgACAAIAAgACAAIAAjAFYAQQBMAFUARQAhACAAIAAgACAAIAA9ACAATwBjAGMAdQByAHMAIAB3AGgAZQBuACAAbwBuAGUAIABvAHIAIABtAG8AcgBlACAAbwBmACAAdABoAGUAIABpAG4AcAB1AHQAcwAgAHAAcgBvAHYAaQBkAGUAZAAgAGEAcgBlACAAaQBuAHYAYQBsAGkAZAAuAFwAbgAgACAAIAAgACAAIAAgACAAIAAgACAAIAAjAEMAQQBMAEMAIQAgACAAIAAgACAAIAA9ACAATwBjAGMAdQByAHMAIAB3AGgAZQByAGUAIAB0AGgAZQAgAGQAYQB0AGEAIABhAHIAcgBhAHkAIABkAGkAbQBlAG4AcwBpAG8AbgBzACAAYQByAGUAIABuAG8AdAAgAHQAaABlACAAZQBxAHUAYQBsACAAdABvACAAdABoAGUAIABjAG8AcgByAGUAcwBwAG8AbgBkAGkAbgBnACAAZABpAG0AZQBuAGUAcwBpAG8AbgBzACAAbwBmACAAdABoAGUAIAByAG8AdwAgAGEAbgBkACAAYwBvAGwAdQBtAG4AIABoAGUAYQBkAGUAcgAgAGkAbgBwAHUAdAAgAGEAcgByAGEAeQBzAC4AXABuACAAIAAgACAAIAAgACAAIAAgACAAIAAgACAAIAAgACAAIAAgACAAIAAgACAAIAAgACAAIABpAC4AZQAuACAAdABoAGUAIAByAG8AdwAgAGgAZQBhAGQAZQByAHMAIABhAHIAcgBhAHkAIABhAG4AZAAgAGQAYQB0AGEAIABhAHIAcgBhAHkAIABzAGgAbwB1AGwAZAAgAGgAYQB2AGUAIAB0AGgAZQAgAHMAYQBtAGUAIABuAHUAbQBiAGUAcgAgAG8AZgAgAHIAbwB3AHMAIABcAG4AIAAgACAAIAAgACAAIAAgACAAIAAgACAAIAAgACAAIAAgACAAIAAgACAAIAAgACAAIAAgACAAIAAgACAAIAB0AGgAZQAgAGMAbwBsAHUAbQBuACAAaABlAGEAZABlAHIAcwAgAGEAcgByAGEAeQAgAGEAbgBkACAAZABhAHQAYQAgAGEAcgByAGEAeQAgAHMAaABvAHUAbABkACAAaABhAHYAZQAgAHQAaABlACAAcwBhAG0AZQAgAG4AdQBtAGIAZQByACAAbwBmACAAYwBvAGwAdQBtAG4AcwBcAG4AIAAgACAAIABOAG8AdABlAHMAOgBcAG4AIAAgACAAIAAgACAAIAAgAC0AIABUAGgAZQAgAHIAZQBwAGwAYQBjAGUAXwBkAGEAdABhAF8AYgBsAGEAbgBrAHMALAAgAGYAaQBsAHQAZQByAF8AYgBsAGEAbgBrAHMALAAgAGEAbgBkACAAZgBpAGwAdABlAHIAXwBlAHIAcgBvAHIAcwAgAGYAdQBuAGMAdABpAG8AbgBhAGwAaQB0AHkAIABkAG8AZQBzACAAbgBvAHQAIABjAG8AbgBzAGkAZABlAHIAIABhAG4AeQAgAGIAbABhAG4AawAgAG8AcgAgAGUAcgByAG8AcgAgAHYAYQBsAHUAZQBzACAAdwBpAHQAaABpAG4AIAB0AGgAZQAgAEsAZQB5ACAAYwBvAGwAdQBtAG4AKABzACkAIABvAHIAIABOAGEAbQBlACAAYwBvAGwAdQBtAG4AKABzACkALAAgAG8AbgBsAHkAIAB0AGgAZQAgAFYAYQBsAHUAZQBzACAAYwBvAGwAdQBtAG4AIAAoAGQAYQB0AGEAIABhAHIAcgBhAHkAKQAuAFwAbgAgACAAIAAgACAAIAAgACAALQAgAEEAZABkAGkAdABpAG8AbgBhAGwAeQAsACAAaQBmACAAdABoAGUAIAByAGUAcABsAGEAYwBlAF8AZABhAHQAYQBfAGIAbABhAG4AawBzACAAbwBwAHQAaQBvAG4AIABpAHMAIAB1AHMAZQBkACwAIAB0AGgAZQBuACAAdABoAGUAIABmAGkAbAB0AGUAcgBfAGIAbABhAG4AawBzACAAbwBwAHQAaQBvAG4AIAB3AGkAbABsACAAaABhAHYAZQAgAG4AbwAgAGUAZgBmAGUAYwB0ACAAbwBuACAAdABoAGUAIABvAHUAdABwAHUAdAAgAGEAcwAgAHQAaABlACAAYgBsAGEAbgBrACAAdgBhAGwAdQBlAHMAIABhAHIAZQAgAHIAZQBwAGwAYQBjAGUAZAAgAGIAZQBmAG8AcgBlACAAYQBuAHkAIABmAGkAbAB0AGUAcgBpAG4AZwAgAG8AYwBjAHUAcgBzAC4AXABuACAAIAAgACAAIAAgACAAIAAtACAASQBmACAAdABoAGUAIAByAGUAcABsAGEAYwBlAF8AZABhAHQAYQBfAGIAbABhAG4AawBzACAAbwBwAHQAaQBvAG4AIABpAHMAIAB1AHMAZQBkACAAdABvACAAcgBlAHAAbABhAGMAZQAgAGIAbABhAG4AawAgAGQAYQB0AGEAIAB2AGEAbAB1AGUAcwAgAHcAaQB0AGgAIAAjAE4ALwBBACAAdgBhAGwAdQBlAHMALAAgAHQAaABlAG4AIAB0AGgAZQBzAGUAIABjAG8AdQBsAGQAIAB0AGgAZQBuACAAYgBlACAAZgBpAGwAdABlAHIAZQBkACAAbwB1AHQAIABiAHkAIAB0AGgAZQAgAGYAaQBsAHQAZQByAF8AZQByAHIAbwByAHMAIABvAHAAdABpAG8AbgAgAGEAcwAgAHQAaABlACAAZgBpAGwAdABlAHIAaQBuAGcAIABvAGMAYwB1AHIAcwAgAGEAZgB0AGUAcgAgAGQAZQBhAGwAaQBuAGcAIAB3AGkAdABoACAAYgBsAGEAbgBrACAAZABhAHQAYQAgAHAAbwBpAG4AdABzAC4AIABcAG4AKgAvAFwAbgBSAFgATABfAFUAbgBQAGkAdgBvAHQAIAA9ACAATABBAE0AQgBEAEEAKABcAG4AIAAgACAAIAAvAC8AIABQAGEAcgBhAG0AZQB0AGUAcgAgAGQAZQBmAGkAbgBpAHQAaQBvAG4AcwBcAG4AIAAgACAAIABkAGEAdABhACwAXABuACAAIAAgACAAcgBvAHcAXwBoAGUAYQBkAGUAcgBzACwAXABuACAAIAAgACAAYwBvAGwAdQBtAG4AXwBoAGUAYQBkAGUAcgBzACwAXABuACAAIAAgACAAWwBiAHkAXwBjAG8AbAB1AG0AbgBdACwAXABuACAAIAAgACAAWwByAGUAcABsAGEAYwBlAF8AZABhAHQAYQBfAGIAbABhAG4AawBzAF0ALABcAG4AIAAgACAAIABbAGYAaQBsAHQAZQByAF8AYgBsAGEAbgBrAHMAXQAsAFwAbgAgACAAIAAgAFsAZgBpAGwAdABlAHIAXwBlAHIAcgBvAHIAcwBdACwAXABuACAAIAAgACAAWwBmAGkAbABsAF8AcgBvAHcAXwBiAGwAYQBuAGsAcwBdACwAXABuACAAIAAgACAAWwBmAGkAbABsAF8AYwBvAGwAdQBtAG4AXwBiAGwAYQBuAGsAcwBdACwAXABuACAAIAAgACAAWwBvAHUAdABwAHUAdABfAHYAZQByAHQAaQBjAGEAbABdACwAXABuACAAIAAgACAALwAvACAATQBhAGkAbgAgAGYAdQBuAGMAdABpAG8AbgAgAGIAbwBkAHkALwBjAGEAbABjAHUAbABhAHQAaQBvAG4AcwBcAG4AIAAgACAAIABMAEUAVAAoAFwAbgAgACAAIAAgACAAIAAgACAAXwBkAGQALAAgAGQAYQB0AGEALABcAG4AIAAgACAAIAAgACAAIAAgAF8AcgBoACwAIAByAG8AdwBfAGgAZQBhAGQAZQByAHMALABcAG4AIAAgACAAIAAgACAAIAAgAF8AYwBoACwAIABjAG8AbAB1AG0AbgBfAGgAZQBhAGQAZQByAHMALABcAG4AIAAgACAAIAAgACAAIAAgAC8ALwAgAEQAZQBhAGwAaQBuAGcAIAB3AGkAdABoACAAZABlAGYAYQB1AGwAdAAgAHYAYQBsAHUAZQBzACAAZgBvAHIAIABvAHAAdABpAG8AbgBhAGwAIABwAGEAcgBhAG0AZQB0AGUAcgBzAFwAbgAgACAAIAAgACAAIAAgACAAXwBiAHkAQwBvAGwALAAgAEkARgAoACAASQBTAE8ATQBJAFQAVABFAEQAKABiAHkAXwBjAG8AbAB1AG0AbgApACwAIAAwACwAIABJAEYAKABiAHkAXwBjAG8AbAB1AG0AbgAsACAAMQAsACAAMAApACkALABcAG4AIAAgACAAIAAgACAAIAAgAF8AcgBlAHAARAAsACAASQBGACgAIABJAFMATwBNAEkAVABUAEUARAAoAHIAZQBwAGwAYQBjAGUAXwBkAGEAdABhAF8AYgBsAGEAbgBrAHMAKQAsACAAXAAiAFwAIgAsAFwAbgAgACAAIAAgACAAIAAgACAAIAAgACAAIABJAEYAKAAgAEkAUwBMAE8ARwBJAEMAQQBMACgAcgBlAHAAbABhAGMAZQBfAGQAYQB0AGEAXwBiAGwAYQBuAGsAcwApACwAXABuACAAIAAgACAAIAAgACAAIAAgACAAIAAgACAAIAAgACAASQBGACgAcgBlAHAAbABhAGMAZQBfAGQAYQB0AGEAXwBiAGwAYQBuAGsAcwAsACAATgBBACgAKQAsACAAXAAiAFwAIgApACwAXABuACAAIAAgACAAIAAgACAAIAAgACAAIAAgACAAIAAgACAAcgBlAHAAbABhAGMAZQBfAGQAYQB0AGEAXwBiAGwAYQBuAGsAcwApAFwAbgAgACAAIAAgACAAIAAgACAAKQAsAFwAbgAgACAAIAAgACAAIAAgACAAXwBmAGwAdAByAEIALAAgAEkARgAoACAASQBTAE8ATQBJAFQAVABFAEQAKABmAGkAbAB0AGUAcgBfAGIAbABhAG4AawBzACkALAAgADAALAAgAEkARgAoAGYAaQBsAHQAZQByAF8AYgBsAGEAbgBrAHMALAAgADEALAAgADAAKQApACwAXABuACAAIAAgACAAIAAgACAAIABfAGYAbAB0AHIARQAsACAASQBGACgAIABJAFMATwBNAEkAVABUAEUARAAoAGYAaQBsAHQAZQByAF8AZQByAHIAbwByAHMAKQAsACAAMAAsACAASQBGACgAZgBpAGwAdABlAHIAXwBlAHIAcgBvAHIAcwAsACAAMQAsACAAMAApACkALABcAG4AIAAgACAAIAAgACAAIAAgAF8AcgBvAHcAQgAsACAASQBGACgAIABJAFMATwBNAEkAVABUAEUARAAoAGYAaQBsAGwAXwByAG8AdwBfAGIAbABhAG4AawBzACkALAAgADAALAAgAGYAaQBsAGwAXwByAG8AdwBfAGIAbABhAG4AawBzACkALABcAG4AIAAgACAAIAAgACAAIAAgAF8AYwBvAGwAQgAsACAASQBGACgAIABJAFMATwBNAEkAVABUAEUARAAoAGYAaQBsAGwAXwBjAG8AbAB1AG0AbgBfAGIAbABhAG4AawBzACkALAAgADAALAAgAGYAaQBsAGwAXwBjAG8AbAB1AG0AbgBfAGIAbABhAG4AawBzACkALABcAG4AIAAgACAAIAAgACAAIAAgAF8AdgByAHQALAAgAEkARgAoACAASQBTAE8ATQBJAFQAVABFAEQAKABvAHUAdABwAHUAdABfAHYAZQByAHQAaQBjAGEAbAApACwAIAAxACwAIABJAEYAKABvAHUAdABwAHUAdABfAHYAZQByAHQAaQBjAGEAbAAsACAAMQAsACAAMAApACkALABcAG4AIAAgACAAIAAgACAAIAAgAC8ALwAgAEQAZQB0AGUAcgBtAGkAbgBlACAAdABoAGUAIABjAG8AcgByAGUAYwB0ACAAZgBpAGwAbAAgAGQAaQByAGUAYwB0AGkAbwBuACAAYQBuAGQAIABpAGYAIABhACAAcgBlAHAAbABhAGMAZQBtAGUAbgB0ACAAaQBzACAAcwB0AHIAaQBuAGcAIABpAHMAIABuAGUAZQBkAGUAZABcAG4AIAAgACAAIAAgACAAIAAgAC8ALwAgAGYAbwByACAAYgBvAHQAaAAgAHQAaABlACAAcgBvAHcAXwBoAGUAYQBkAGUAcgBzACAAYQBuAGQAIABjAG8AbAB1AG0AbgBfAGgAZQBhAGQAZQByAHMAIABpAG4AcAB1AHQAIABhAHIAcgBhAHkAcwBcAG4AIAAgACAAIAAgACAAIAAgAF8AcgBlAHAAUgAsACAASQBGACgAIABPAFIAKABJAFMATgBVAE0AQgBFAFIAKABfAHIAbwB3AEIAKQAsACAASQBTAEwATwBHAEkAQwBBAEwAKABfAHIAbwB3AEIAKQApACwAIABcACIAXAAiACwAIABfAHIAbwB3AEIAKQAsAFwAbgAgACAAIAAgACAAIAAgACAAXwByAGUAcABDACwAIABJAEYAKAAgAE8AUgAoAEkAUwBOAFUATQBCAEUAUgAoAF8AYwBvAGwAQgApACwAIABJAFMATABPAEcASQBDAEEATAAoAF8AYwBvAGwAQgApACkALAAgAFwAIgBcACIALAAgAF8AYwBvAGwAQgApACwAXABuACAAIAAgACAAIAAgACAAIABfAGQAaQByAFIALAAgAEkARgAoACAATwBSACgASQBTAE4AVQBNAEIARQBSACgAXwByAG8AdwBCACkALAAgAEkAUwBMAE8ARwBJAEMAQQBMACgAXwByAG8AdwBCACkAKQAsACAASQBOAFQAKABfAHIAbwB3AEIAKQAsACAAMAApACwAXABuACAAIAAgACAAIAAgACAAIABfAGQAaQByAEMALAAgAEkARgAoACAATwBSACgASQBTAE4AVQBNAEIARQBSACgAXwBjAG8AbABCACkALAAgAEkAUwBMAE8ARwBJAEMAQQBMACgAXwBjAG8AbABCACkAKQAsACAASQBOAFQAKABfAGMAbwBsAEIAKQAsACAAMAApACwAXABuACAAIAAgACAAIAAgACAAIAAvAC8AIABJAG4AcAB1AHQAIABwAGEAcgBhAG0AZQB0AGUAcgAgAGMAaABlAGMAawBzAFwAbgAgACAAIAAgACAAIAAgACAAXwBpAG4AcABDAGgAawAsACAASQBGAFMAKABcAG4AIAAgACAAIAAgACAAIAAgACAAIAAgACAASQBGAEUAUgBSAE8AUgAoACAATwBSACgAIABSAE8AVwBTACgAXwByAGgAKQAgADwAIAAxACwAIABDAE8ATABVAE0ATgBTACgAXwByAGgAKQAgADwAIAAxACwAIABSAE8AVwBTACgAXwBjAGgAKQAgADwAIAAxACwAIABDAE8ATABVAE0ATgBTACgAXwBjAGgAKQAgADwAIAAxACwAIABSAE8AVwBTACgAXwBkAGQAKQAgADwAIAAxACwAIABDAE8ATABVAE0ATgBTACgAXwBkAGQAKQAgADwAIAAxACkALAAgADMAKQAsACAAMwAsAFwAbgAgACAAIAAgACAAIAAgACAAIAAgACAAIABJAEYARQBSAFIATwBSACgAIABPAFIAKAAgAFIATwBXAFMAKABfAGQAZAApACAAPAA+ACAAUgBPAFcAUwAoAF8AcgBoACkALAAgAEMATwBMAFUATQBOAFMAKABfAGQAZAApACAAPAA+ACAAQwBPAEwAVQBNAE4AUwAoAF8AYwBoACkAKQAsACAAMwApACwAIAAyACwAXABuACAAIAAgACAAIAAgACAAIAAgACAAIAAgAFQAUgBVAEUALAAgADEAXABuACAAIAAgACAAIAAgACAAIAApACwAXABuACAAIAAgACAAIAAgACAAIAAvAC8AIABBAHMAcwBpAGcAbgAgAHQAaABlACAAcgBvAHcAIABoAGUAYQBkAGUAcgAgAGEAbgBkACAAYwBvAGwAdQBtAG4AIABoAGUAYQBkAGUAcgAgAGkAbgBwAHUAdAAgAGEAcgByAGEAeQBzACAAdABvACAAdABoAGUAIABrAGUAeQAgAGMAbwBsAHUAbQBuAHMAIABhAG4AZAAgAG4AYQBtAGUAIABjAG8AbAB1AG0AbgBzACAAYQByAHIAYQB5AHMAIABkAGUAcABlAG4AZABpAG4AZwAgAG8AbgAgAHQAaABlACAAYgB5AF8AYwBvAGwAdQBtAG4AIABpAG4AcAB1AHQAXABuACAAIAAgACAAIAAgACAAIAAvAC8AIABlAG4AcwB1AHIAZQAgAHQAaABhAHQAIABhAHMAcwBpAGcAbgBlAGQAIABrAGUAeQAgAGEAbgBkACAAbgBhAG0AZQAgAGMAbwBsAHUAbQBuACAAYQByAHIAYQB5AHMAIABhAHIAZQAgAHYAZQByAHQAaQBjAGEAbABsAHkAIABhAGwAaQBnAG4AZQBkAFwAbgAgACAAIAAgACAAIAAgACAALwAvACAAZwBlAHQAIAB0AGgAZQAgAGQAaQBtAGUAbgBzAGkAbwBuAHMAIAAoAHIAbwB3AHMALAAgAGMAbwBsAHUAbQBuAHMAKQAgAG8AZgAgAHQAaABlACAAYQBzAHMAaQBnAG4AZQBkACAAYQByAHIAYQB5AHMAXABuACAAIAAgACAAIAAgACAAIABfAGsAQwBvAGwAcwAsACAASQBGACgAXwBiAHkAQwBvAGwALAAgAFQAUgBBAE4AUwBQAE8AUwBFACgAXwBjAGgAKQAsACAAXwByAGgAKQAsAFwAbgAgACAAIAAgACAAIAAgACAAXwBuAEMAbwBsAHMALAAgAEkARgAoAF8AYgB5AEMAbwBsACwAIABfAHIAaAAsACAAVABSAEEATgBTAFAATwBTAEUAKABfAGMAaAApACkALABcAG4AIAAgACAAIAAgACAAIAAgAF8AcgBLACwAIABSAE8AVwBTACgAXwBrAEMAbwBsAHMAKQAsAFwAbgAgACAAIAAgACAAIAAgACAAXwBjAEsALAAgAEMATwBMAFUATQBOAFMAKABfAGsAQwBvAGwAcwApACwAXABuACAAIAAgACAAIAAgACAAIABfAHIATgAsACAAUgBPAFcAUwAoAF8AbgBDAG8AbABzACkALABcAG4AIAAgACAAIAAgACAAIAAgAF8AYwBOACwAIABDAE8ATABVAE0ATgBTACgAXwBuAEMAbwBsAHMAKQAsAFwAbgAgACAAIAAgACAAIAAgACAALwAvACAAQwBvAG4AcwB0AHIAdQBjAHQAIAB0AGgAZQAgAGsAZQB5AHMAIAAoAHAAcgBpAG0AYQByAHkAKQAgAGEAbgBkACAAbgBhAG0AZQBzACAAKABzAGUAYwBvAG4AZABhAHIAeQApACAAYwBvAGwAdQBtAG4AcwAgAGYAbwByACAAdABoAGUAIABvAHUAdABwAHUAdAAgAGEAcgByAGEAeQBcAG4AIAAgACAAIAAgACAAIAAgAC8ALwAgACsAIABUAGgAZQAgAGkAbgBwAHUAdAAgAGEAcgByAGEAeQAgAGkAcwAgAHIAZQB2AGUAcgBzAGUAZAAgAGkAZgAgAG4AZQBlAGQAZQBkACAAKABkAGUAcABlAG4AZABpAG4AZwAgAG8AbgAgAHQAaABlACAAZABpAHIAZQBjAHQAaQBvAG4AIABjAGgAbwBzAGUAbgApACwAIABhAG4AZAAgAHQAaABlAG4AXABuACAAIAAgACAAIAAgACAAIAAvAC8AIAAgACAAYQAgAGMAbwBtAGIAaQBuAGEAdABpAG8AbgAgAG8AZgAgAFIARQBEAFUAQwBFACgAKQAsACAASABTAFQAQQBDAEsAKAApACAAYQBuAGQAIABTAEMAQQBOACgAKQAgAGEAcgBlACAAdQBzAGUAZAAgAHQAbwAgAGYAaQBsAGwAIABhAG4AeQAgAGIAbABhAG4AawBzACAAdwBpAHQAaAAgAGEAbgBcAG4AIAAgACAAIAAgACAAIAAgAC8ALwAgACAAIABhAG4AIABhAHAAcAByAG8AcAByAGkAYQB0AGUAIAByAGUAcABsAGEAYwBlAG0AZQBuAHQAIAB2AGEAbAB1AGUALAAgAG8AbgBlACAAYwBvAGwAdQBtAG4AIABhAHQAIABhACAAdABpAG0AZQBcAG4AIAAgACAAIAAgACAAIAAgAC8ALwAgACsAIABUAGgAZQAgAHUAcABkAGEAdABlAGQAIABpAG4AcAB1AHQAIABhAHIAcgBhAHkAIABpAHMAIAByAGUAdAB1AHIAbgBlAGQAIAB0AG8AIABpAHQAJwBzACAAbwByAGkAZwBpAG4AYQBsACAAZABpAHIAZQBjAHQAaQBvAG4AIABpAGYAIABuAGUAZQBkAGUAZAAgAGIAZQBmAG8AcgBlACAAYgBlAGkAbgBnAFwAbgAgACAAIAAgACAAIAAgACAALwAvACAAIAAgAHUAcwBlAGQAIABpAG4AIAB0AGgAZQAgAE0AQQBLAEUAQQBSAFIAQQBZACgAKQAgAGYAdQBuAGMAdABpAG8AbgAgAHQAbwAgAGMAbwBuAHMAdAByAHUAYwB0ACAAdABoAGUAIABmAGkAbgBhAGwAIABLAGUAeQBzAC8ATgBhAG0AZQBzACAAYwBvAGwAdQBtAG4ALgBcAG4AIAAgACAAIAAgACAAIAAgAF8AawBlAHkAcwAsACAATABFAFQAKABcAG4AIAAgACAAIAAgACAAIAAgACAAIAAgACAAXwBrAFIAZQBwACwAIABJAEYAKABfAGIAeQBDAG8AbAAsACAAXwByAGUAcABDACwAIABfAHIAZQBwAFIAKQAsAFwAbgAgACAAIAAgACAAIAAgACAAIAAgACAAIABfAGsARABpAHIALAAgAEkARgAoAF8AYgB5AEMAbwBsACwAIABfAGQAaQByAEMALAAgAF8AZABpAHIAUgApACwAXABuACAAIAAgACAAIAAgACAAIAAgACAAIAAgAF8AawBBAHIAcgAsACAASQBGACgAXwBrAEQAaQByACAAPQAgAC0AMQAsACAASQBOAEQARQBYACgAXwBrAEMAbwBsAHMALAAgAFMARQBRAFUARQBOAEMARQAoAF8AcgBLACwAIAAxACwAIABfAHIASwAsACAALQAxACkALAAgAFMARQBRAFUARQBOAEMARQAoADEALAAgAF8AYwBLACkAKQAsACAAXwBrAEMAbwBsAHMAKQAsAFwAbgAgACAAIAAgACAAIAAgACAAIAAgACAAIABfAGsARgBpAGwALAAgAEQAUgBPAFAAKAAgAFIARQBEAFUAQwBFACgAMAAsACAAUwBFAFEAVQBFAE4AQwBFACgAXwBjAEsAKQAsACAATABBAE0AQgBEAEEAKABfAGEAcgByACwAXwBjAG8AbAAsAFwAbgAgACAAIAAgACAAIAAgACAAIAAgACAAIAAgACAAIAAgAEgAUwBUAEEAQwBLACgAXwBhAHIAcgAsAFwAbgAgACAAIAAgACAAIAAgACAAIAAgACAAIAAgACAAIAAgACAAIAAgACAAUwBDAEEATgAoAFwAIgBcACIALAAgAEMASABPAE8AUwBFAEMATwBMAFMAKABfAGsAQQByAHIALAAgAF8AYwBvAGwAKQAsAFwAbgAgACAAIAAgACAAIAAgACAAIAAgACAAIAAgACAAIAAgACAAIAAgACAAIAAgACAAIABMAEEATQBCAEQAQQAoAF8AYQBjAGMALABfAHYAYQBsACwAIABJAEYAKABJAFMAQgBMAEEATgBLACgAXwB2AGEAbAApACwAIABJAEYAKABfAGsARABpAHIAIAA9ACAAMAAsACAAXwBrAFIAZQBwACwAIABfAGEAYwBjACkALAAgAF8AdgBhAGwAKQApAFwAbgAgACAAIAAgACAAIAAgACAAIAAgACAAIAAgACAAIAAgACAAIAAgACAAKQBcAG4AIAAgACAAIAAgACAAIAAgACAAIAAgACAAIAAgACAAIAApACkAKQAsAFwAbgAgACAAIAAgACAAIAAgACAAIAAgACAAIAAsACAAMQApACwAXABuACAAIAAgACAAIAAgACAAIAAgACAAIAAgAF8AbwB1AHQALAAgAEkARgAoAF8AawBEAGkAcgAgAD0AIAAtADEALAAgAEkATgBEAEUAWAAoAF8AawBGAGkAbAAsACAAUwBFAFEAVQBFAE4AQwBFACgAXwByAEsALAAgADEALAAgAF8AcgBLACwAIAAtADEAKQAsACAAUwBFAFEAVQBFAE4AQwBFACgAMQAsACAAXwBjAEsAKQApACwAIABfAGsARgBpAGwAKQAsAFwAbgAgACAAIAAgACAAIAAgACAAIAAgACAAIABNAEEASwBFAEEAUgBSAEEAWQAoAF8AcgBLACAAKgAgAF8AcgBOACwAIABfAGMASwAsACAATABBAE0AQgBEAEEAKABfAHIAbwB3ACwAXwBjAG8AbAAsACAASQBOAEQARQBYACgAXwBvAHUAdAAsACAAUgBPAFUATgBEAFUAUAAoAF8AcgBvAHcAIAAvACAAXwByAE4ALAAgADAAKQAsACAAXwBjAG8AbAApACkAKQBcAG4AIAAgACAAIAAgACAAIAAgACkALABcAG4AIAAgACAAIAAgACAAIAAgAF8AbgBhAG0AZQBzACwAIABMAEUAVAAoAFwAbgAgACAAIAAgACAAIAAgACAAIAAgACAAIABfAG4AUgBlAHAALAAgAEkARgAoAF8AYgB5AEMAbwBsACwAIABfAHIAZQBwAFIALAAgAF8AcgBlAHAAQwApACwAXABuACAAIAAgACAAIAAgACAAIAAgACAAIAAgAF8AbgBEAGkAcgAsACAASQBGACgAXwBiAHkAQwBvAGwALAAgAF8AZABpAHIAUgAsACAAXwBkAGkAcgBDACkALABcAG4AIAAgACAAIAAgACAAIAAgACAAIAAgACAAXwBuAEEAcgByACwAIABJAEYAKABfAG4ARABpAHIAIAA9ACAALQAxACwAIABJAE4ARABFAFgAKABfAG4AQwBvAGwAcwAsACAAUwBFAFEAVQBFAE4AQwBFACgAXwByAE4ALAAgADEALAAgAF8AcgBOACwAIAAtADEAKQAsACAAUwBFAFEAVQBFAE4AQwBFACgAMQAsACAAXwBjAE4AKQApACwAIABfAG4AQwBvAGwAcwApACwAXABuACAAIAAgACAAIAAgACAAIAAgACAAIAAgAF8AbgBGAGkAbAAsACAARABSAE8AUAAoACAAUgBFAEQAVQBDAEUAKAAwACwAIABTAEUAUQBVAEUATgBDAEUAKABfAGMATgApACwAIABMAEEATQBCAEQAQQAoAF8AYQByAHIALABfAGMAbwBsACwAXABuACAAIAAgACAAIAAgACAAIAAgACAAIAAgACAAIAAgACAASABTAFQAQQBDAEsAKABfAGEAcgByACwAXABuACAAIAAgACAAIAAgACAAIAAgACAAIAAgACAAIAAgACAAIAAgACAAIABTAEMAQQBOACgAXAAiAFwAIgAsACAAQwBIAE8ATwBTAEUAQwBPAEwAUwAoAF8AbgBBAHIAcgAsACAAXwBjAG8AbAApACwAXABuACAAIAAgACAAIAAgACAAIAAgACAAIAAgACAAIAAgACAAIAAgACAAIAAgACAAIAAgAEwAQQBNAEIARABBACgAXwBhAGMAYwAsAF8AdgBhAGwALAAgAEkARgAoAEkAUwBCAEwAQQBOAEsAKABfAHYAYQBsACkALAAgAEkARgAoAF8AbgBEAGkAcgAgAD0AIAAwACwAIABfAG4AUgBlAHAALAAgAF8AYQBjAGMAKQAsACAAXwB2AGEAbAApACkAXABuACAAIAAgACAAIAAgACAAIAAgACAAIAAgACAAIAAgACAAIAAgACAAIAApAFwAbgAgACAAIAAgACAAIAAgACAAIAAgACAAIAAgACAAIAAgACkAKQApACwAXABuACAAIAAgACAAIAAgACAAIAAgACAAIAAgACwAIAAxACkALABcAG4AIAAgACAAIAAgACAAIAAgACAAIAAgACAAXwBvAHUAdAAsACAASQBGACgAXwBuAEQAaQByACAAPQAgAC0AMQAsACAASQBOAEQARQBYACgAXwBuAEYAaQBsACwAIABTAEUAUQBVAEUATgBDAEUAKABfAHIATgAsACAAMQAsACAAXwByAE4ALAAgAC0AMQApACwAIABTAEUAUQBVAEUATgBDAEUAKAAxACwAIABfAGMATgApACkALAAgAF8AbgBGAGkAbAApACwAXABuACAAIAAgACAAIAAgACAAIAAgACAAIAAgAE0AQQBLAEUAQQBSAFIAQQBZACgAXwByAEsAIAAqACAAXwByAE4ALAAgAF8AYwBOACwAIABMAEEATQBCAEQAQQAoAF8AcgBvAHcALABfAGMAbwBsACwAIABJAE4ARABFAFgAKABfAG8AdQB0ACwAIABNAE8ARAAoAF8AcgBvAHcAIAAtACAAMQAsACAAXwByAE4AKQAgACsAIAAxACwAIABfAGMAbwBsACkAKQApAFwAbgAgACAAIAAgACAAIAAgACAAKQAsAFwAbgAgACAAIAAgACAAIAAgACAALwAvACAAQwBvAG4AcwB0AHIAdQBjAHQAIAB0AGgAZQAgAHYAYQBsAHUAZQBzACAAKABkAGEAdABhACAAdgBhAGwAdQBlAHMAKQAgAGMAbwBsAHUAbQBuACAAZgBvAHIAIAB0AGgAZQAgAG8AdQB0AHAAdQB0ACAAYQByAHIAYQB5AFwAbgAgACAAIAAgACAAIAAgACAAXwB2AGEAbAB1AGUAcwAsACAATABFAFQAKABcAG4AIAAgACAAIAAgACAAIAAgACAAIAAgACAAXwBkAHAALAAgAFQATwBDAE8ATAAoAF8AZABkACwAIAAsACAAXwBiAHkAQwBvAGwAKQAsAFwAbgAgACAAIAAgACAAIAAgACAAIAAgACAAIABJAEYAKAAgAEkAUwBCAEwAQQBOAEsAKABfAGQAcAApACwAIABfAHIAZQBwAEQALAAgAF8AZABwACkAXABuACAAIAAgACAAIAAgACAAIAApACwAXABuACAAIAAgACAAIAAgACAAIAAvAC8AIABDAG8AbgBzAHQAcgB1AGMAdAAgAHQAaABlACAAbwB1AHQAcAB1AHQAIABhAHIAcgBhAHkAXABuACAAIAAgACAAIAAgACAAIABfAHIAdABuACwAIABMAEUAVAAoAFwAbgAgACAAIAAgACAAIAAgACAAIAAgACAAIABfAGQAdAAsACAASABTAFQAQQBDAEsAKABfAGsAZQB5AHMALAAgAF8AbgBhAG0AZQBzACwAIABfAHYAYQBsAHUAZQBzACkALABcAG4AIAAgACAAIAAgACAAIAAgACAAIAAgACAAXwB2AGwALAAgAEMASABPAE8AUwBFAEMATwBMAFMAKABfAGQAdAAsACAALQAxACkALABcAG4AIAAgACAAIAAgACAAIAAgACAAIAAgACAALwAvACAAQQBwAHAAbAB5ACAAZgBpAGwAdABlAHIAaQBuAGcAIAB0AG8AIAB0AGgAZQAgAGMAbwBuAHMAdAByAHUAYwB0AGUAZAAgAG8AdQB0AHAAdQB0ACAAYQByAHIAYQB5ACAAZgBvAHIAIABiAGwAYQBuAGsAcwAgAGEAbgBkAC8AbwByACAAZQByAHIAbwByAHMAXABuACAAIAAgACAAIAAgACAAIAAgACAAIAAgAC8ALwAgAE4AbwB0AGUAIAAtACAAZgBpAGwAdABlAHIAaQBuAGcAIABpAHMAIABvAG4AbAB5ACAAYgBhAHMAZQBkACAAbwBuACAAdABoAGUAIABWAGEAbAB1AGUAcwAgACgAZABhAHQAYQAgAHYAYQBsAHUAZQBzACkAIABjAG8AbAB1AG0AbgAsACAAXABuACAAIAAgACAAIAAgACAAIAAgACAAIAAgAC8ALwAgACAAIAAgACAAIAAgACAAYgBsAGEAbgBrAHMAIABvAHIAIABlAHIAcgBvAHIAIAB2AGEAbAB1AGUAcwAgAGkAbgAgAHQAaABlACAASwBlAHkAcwAgAGEAbgBkACAATgBhAG0AZQBzACAAYwBvAGwAdQBtAG4AcwAgAHcAaQBsAGwAIABuAG8AdAAgAGIAZQAgAGYAaQBsAHQAZQByAGUAZABcAG4AIAAgACAAIAAgACAAIAAgACAAIAAgACAAXwBkAGYAQgAsACAASQBGACgAXwBmAGwAdAByAEIALAAgAEYASQBMAFQARQBSACgAXwBkAHQALAAgAEkARgAoACAASQBTAEUAUgBSAE8AUgAoAF8AdgBsACkALAAgAFQAUgBVAEUALAAgAEkARgBOAEEAKABfAHYAbAAsACAAXAAiACMAXAAiACkAIAA8AD4AIABcACIAXAAiACkAKQAsACAAXwBkAHQAKQAsAFwAbgAgACAAIAAgACAAIAAgACAAIAAgACAAIABfAGQAZgBFACwAIABJAEYAKABfAGYAbAB0AHIARQAsACAARgBJAEwAVABFAFIAKABfAGQAZgBCACwAIABOAE8AVAAoAEkAUwBFAFIAUgBPAFIAKAAgAEMASABPAE8AUwBFAEMATwBMAFMAKABfAGQAZgBCACwAIAAtADEAKQApACkAKQAsACAAXwBkAGYAQgApACwAXABuACAAIAAgACAAIAAgACAAIAAgACAAIAAgAC8ALwAgAFQAcgBhAG4AcwBwAG8AcwBlACAAdABoAGUAIABvAHUAdABwAHUAdAAgAGEAcgByAGEAeQAgAGkAZgAgAG4AZQBlAGQAZQBkAFwAbgAgACAAIAAgACAAIAAgACAAIAAgACAAIABJAEYAKABOAE8AVAAoAF8AdgByAHQAKQAsACAAVABSAEEATgBTAFAATwBTAEUAKABfAGQAZgBFACkALAAgAF8AZABmAEUAKQBcAG4AIAAgACAAIAAgACAAIAAgACkALABcAG4AIAAgACAAIAAgACAAIAAgAC8ALwAgAEMAaABlAGMAawAgAGkAZgAgAGkAbgBwAHUAdAAgAGMAaABlAGMAawBzACAAaABhAHYAZQAgAGYAbABhAGcAZwBlAGQAIAAtAC0AIABpAGYAIABzAG8AIAByAGUAdAB1AHIAbgAgAHQAaABlACAAYQBwAHAAcgBvAHAAcgBpAGEAdABlACAAZQByAHIAbwByACwAIABvAHQAaABlAHIAdwBpAHMAZQAgAHIAZQB0AHUAcgBuACAAdABoAGUAIABjAGEAbABjAHUAbABhAHQAZQBkACAAbwB1AHQAcAB1AHQAIABhAHIAcgBhAHkAXABuACAAIAAgACAAIAAgACAAIABDAEgATwBPAFMARQAoAF8AaQBuAHAAQwBoAGsALAAgAF8AcgB0AG4ALAAgAEwAQQBNAEIARABBACgAMAApACwAIAAjAFYAQQBMAFUARQAhACkAXABuACAAIAAgACAAKQBcAG4AKQA7ACIAfQAsAHsAIgBwAGEAdABoACIAOgAiAC8AcAByAG8AagBlAGMAdABzAC8AUgBYAEwAXwBEAGEAdABhACIALAAiAHQAZQB4AHQAIgA6ACIALwAqAFwAbgAgACAAIAAgAE0ATwBEAFUATABFADoAIAAgACAAIAAgAFIAWABMAF8ARABhAHQAYQBcAG4AIAAgACAAIABBAFUAVABIAE8AUgA6ACAAIAAgACAAIABSACAAUwBpAGwAawAsACAAUgBYAEwAIABEAGUAdgBlAGwAbwBwAG0AZQBuAHQAXABuACAAIAAgACAAVwBFAEIAUwBJAFQARQA6ACAAIAAgACAAaAB0AHQAcABzADoALwAvAGUAeABjAGUAbAAtAGIAaQB0AHMALgBuAGUAdABcAG4AIAAgACAAIABHAEkAUwBUACAAVQBSAEwAOgAgACAAIABoAHQAdABwAHMAOgAvAC8AZwBpAHMAdAAuAGcAaQB0AGgAdQBiAC4AYwBvAG0ALwByAC0AcwBpAGwAawAvAGUANgA2AGIAMwBiADgAMwAzADYAMwAxADYANgA4ADYAMgBjADgAMwBhADUAMgA0ADYAZABjADEAZAAzAGUAYQBcAG4AIAAgACAAIABWAEUAUgBTAEkATwBOADoAIAAgACAAIAAxAC4AMAAzACAAKABNAGEAeQAtADIAMAAyADUAKQBcAG4AKgAvAFwAbgAvACoAXABuACAAIAAgACAATgBhAG0AZQA6ACAAIAAgACAAIAAgACAAIABBAGIAbwB1AHQAKAApAFwAbgAgACAAIAAgAFYAZQByAHMAaQBvAG4AOgAgACAAIAAgACAAMQAuADEAMAAgACgAMgAzAC0AQQBwAHIALQAyADAAMgA1ACkAIAAtAC0AIABSACAAUwBpAGwAawAsACAAUgBYAEwAIABEAGUAdgBlAGwAbwBwAG0AZQBuAHQAXABuACAAIAAgACAARABlAHMAYwByAGkAcAB0AGkAbwBuADoAIAAqAC8ALwAqACoAUAByAG8AdgBpAGQAZQBzACAAaQBuAGYAbwByAG0AYQB0AGkAbwBuACAAYQBiAG8AdQB0ACAAdABoAGUAIABmAHUAbgBjAHQAaQBvAG4AcwAgAGkAbgAgAHQAaABpAHMAIABtAG8AZAB1AGwAZQAqAC8ALwAqAFwAbgAgACAAIAAgAFAAYQByAGEAbQBlAHQAZQByAHMAOgBcAG4AIAAgACAAIAAgACAAIAAgACsAIABzAGUAbABlAGMAdABfAGYAdQBuAGMAdABpAG8AbgAgACAAIAA9ACAAKABvAHAAdABpAG8AbgBhAGwAKQAgAHQAaABlACAAbgBhAG0AZQAgAG8AcgAgAGkAbgBkAGUAeAAgAG4AdQBtAGIAZQByACAAbwBmACAAdABoAGUAIABmAHUAbgBjAHQAaQBvAG4AIAB0AGgAYQB0ACAAdQBzAGUAcgAgAHcAYQBuAHQAcwAgAGkAbgBmAG8AcgBtAGEAdABpAG8AbgAgAGEAYgBvAHUAdABcAG4AIAAgACAAIABFAHIAcgBvAHIAIABjAG8AZABlAHMAOgBcAG4AIAAgACAAIAAgACAAIAAgACMAWwBFAHIAcgBvAHIAOgAgAG4AYQBtAGUAIABuAG8AdAAgAHIAZQBjAG8AZwBuAGkAcwBlAGQAXQAgACAAIAA9ACAAdABoAGUAIABwAHIAbwB2AGkAZABlAGQAIABuAGEAbQBlACAAcwB0AHIAaQBuAGcAIABkAG8AZQBzACAAbgBvAHQAIABtAGEAdABjAGgAIAB0AGgAbwBzAGUAIABpAG4AIAB0AGgAZQAgAG0AbwBkAHUAbABlAFwAbgAgACAAIAAgACAAIAAgACAAIwBbAEUAcgByAG8AcgA6ACAAaQBuAGQAZQB4ACAAbgBvAHQAIAByAGUAYwBvAGcAbgBpAHMAZQBkAF0AIAAgAD0AIAB0AGgAZQAgAHAAcgBvAHYAaQBkAGUAZAAgAGkAbgBkAGUAeAAgAG4AdQBtAGIAZQByACAAZABvAGUAcwAgAG4AbwB0ACAAbQBhAHQAYwBoACAAdABoAG8AcwBlACAAaQBuACAAdABoAGUAIABtAG8AZAB1AGwAZQBcAG4AIAAgACAAIABOAG8AdABlAHMAOgBcAG4AIAAgACAAIAAgACAAIAAgAC0AIABpAGYAIAB0AGgAZQAgAHMAZQBsAGUAYwB0AF8AZgB1AG4AYwB0AGkAbwBuACAAaQBuAHAAdQB0ACAAaQBzACAAbwBtAGkAdAB0AGUAZAAgAG8AcgAgAGEAbgAgAGkAbgBkAGUAeAAgAG8AZgAgADAAIABpAHMAIABwAHIAbwB2AGkAZABlAGQAIAB0AGgAZQBuACAAYQAgAHQAYQBiAGwAZQAgAG8AZgAgAGkAbgBmAG8AcgBtAGEAdABpAG8AbgAgAGEAYgBvAHUAdAAgAHQAaABlACAAbQBvAGQAdQBsAGUAIABpAHMAIAByAGUAdAB1AHIAbgBlAGQAXABuACAAIAAgACAAIAAgACAAIAAtACAAdABoAGUAIAB1AHMAZQByACAAYwBhAG4AIABlAGkAdABoAGUAcgAgAHAAcgBvAHYAaQBkAGUAIAB0AGgAZQAgAGkAbgBkAGUAeAAgAG8AZgAgAHQAaABlACAAYwBoAG8AcwBlAG4AIABmAHUAbgBjAHQAaQBvAG4AIABhAHMAIABhAG4AIABpAG4AdABlAGcAZQByACAAKAAxACsAKQAsACAAbwByACAAdABoAGUAIABuAGEAbQBlACAAbwBmACAAdABoAGUAIABjAGgAbwBzAGUAbgAgAGYAdQBuAGMAdABpAG8AbgAgAGEAcwAgAGEAIABzAHQAcgBpAG4AZwBcAG4AXABuACoALwBcAG4AQQBiAG8AdQB0ACAAPQAgAEwAQQBNAEIARABBACgAWwBzAGUAbABlAGMAdABfAGYAdQBuAGMAdABpAG8AbgBdACwAXABuACAAIAAgACAATABFAFQAKABcAG4AIAAgACAAIAAgACAAIAAgAF8AbgB1AG0ALAAgAEkARgAoACAASQBTAE8ATQBJAFQAVABFAEQAKABzAGUAbABlAGMAdABfAGYAdQBuAGMAdABpAG8AbgApACwAIAAwACwAXABuACAAIAAgACAAIAAgACAAIAAgACAAIAAgAEkARgAoACAASQBTAE4AVQBNAEIARQBSACgAcwBlAGwAZQBjAHQAXwBmAHUAbgBjAHQAaQBvAG4AKQAsACAASQBOAFQAKABzAGUAbABlAGMAdABfAGYAdQBuAGMAdABpAG8AbgApACwAIABcACIAIwBcACIAKQBcAG4AIAAgACAAIAAgACAAIAAgACkALABcAG4AIAAgACAAIAAgACAAIAAgAF8AYQByAHIARABlAGYALAAgAEkARgAoAF8AbgB1AG0AIAA9ACAAMAAsACAAVABFAFgAVABTAFAATABJAFQAKABcAG4AIAAgACAAIAAgACAAIAAgACAAIAAgACAAXAAiAEEAYgBvAHUAdAA6AKwAUgBYAEwAIABEAGEAdABhACAAQQBuAGEAbAB5AHMAaQBzACAAVABvAG8AbABzAHwAXAAiACAAJgBcAG4AIAAgACAAIAAgACAAIAAgACAAIAAgACAAXAAiAKwAUwB1AGcAZwBlAHMAdABlAGQAIABtAG8AZAB1AGwAZQAgAG4AYQBtAGUAIAA9ACAAUgBYAEwAXwBEAGEAdABhAHwAXAAiACAAJgBcAG4AIAAgACAAIAAgACAAIAAgACAAIAAgACAAXAAiAFYAZQByAHMAaQBvAG4AOgCsAHYAMQAuADAAMwAgACAAKABBAHAAcgAtADIAMAAyADUAKQB8AFwAIgAgACYAXABuACAAIAAgACAAIAAgACAAIAAgACAAIAAgAFwAIgBBAHUAdABoAG8AcgA6AKwAUgAgAFMAaQBsAGsALAAgAFIAWABMACAARABlAHYAZQBsAG8AcABtAGUAbgB0AHwAXAAiACAAJgBcAG4AIAAgACAAIAAgACAAIAAgACAAIAAgACAAXAAiAFUAUgBMADoArABoAHQAdABwAHMAOgAvAC8AZwBpAHMAdAAuAGcAaQB0AGgAdQBiAC4AYwBvAG0ALwByAC0AcwBpAGwAawAvAGUANgA2AGIAMwBiADgAMwAzADYAMwAxADYANgA4ADYAMgBjADgAMwBhADUAMgA0ADYAZABjADEAZAAzAGUAYQB8AFwAIgAmAFwAbgAgACAAIAAgACAAIAAgACAAIAAgACAAIABcACIArAB8AFwAIgAgACYAXABuACAAIAAgACAAIAAgACAAIAAgACAAIAAgAFwAIgBGAHUAbgBjAHQAaQBvAG4ArABEAGUAcwBjAHIAaQBwAHQAaQBvAG4AfABcACIAIAAmAFwAbgAgACAAIAAgACAAIAAgACAAIAAgACAAIABcACIAMAAgAC0AIABBAGIAbwB1AHQArABQAHIAbwB2AGkAZABlAHMAIABpAG4AZgBvAHIAbQBhAHQAaQBvAG4AIABhAGIAbwB1AHQAIAB0AGgAZQAgAGYAdQBuAGMAdABpAG8AbgBzACAAaQBuACAAdABoAGkAcwAgAG0AbwBkAHUAbABlAHwAXAAiACAAJgBcAG4AIAAgACAAIAAgACAAIAAgACAAIAAgACAAXAAiADEAIAAtACAAQwByAG8AcwBzAEoAbwBpAG4ArABSAGUAdAB1AHIAbgBzACAAYQAgAGMAcgBvAHMAcwAtAGoAbwBpAG4AIABiAGUAdAB3AGUAZQBuACAAdAB3AG8AIABpAG4AcAB1AHQAIABsAGkAcwB0AHMAfABcACIAIAAmAFwAbgAgACAAIAAgACAAIAAgACAAIAAgACAAIABcACIAMgAgAC0AIABGAGkAbgBkAEkAdABlAG0ArABSAGUAdAB1AHIAbgBzACAAbQBhAHQAYwBoAGkAbgBnACAAdgBhAGwAdQBlAHMAIAB3AGkAdABoAGkAbgAgAGEAIABzAG8AdQByAGMAZQAgAGEAcgByAGEAeQB8AFwAIgAgACYAXABuACAAIAAgACAAIAAgACAAIAAgACAAIAAgAFwAIgAzACAALQAgAFUAbgBQAGkAdgBvAHQArABVAG4AcABpAHYAbwB0AHMAIABhACAAMgBEACAAYQByAHIAYQB5ACAAdABvACAAdgBlAHIAdABpAGMAYQBsACAAZABhAHQAYQAgAHQAYQBiAGwAZQBcACIALABcAG4AIAAgACAAIAAgACAAIAAgACAAIAAgACAAXAAiAKwAXAAiACwAIABcACIAfABcACIAKQAsAFwAbgAgACAAIAAgACAAIAAgACAAIAAgACAAIABcACIAXAAiAFwAbgAgACAAIAAgACAAIAAgACAAKQAsAFwAbgAgACAAIAAgACAAIAAgACAAXwBhAHIAcgBOAGEAbQBlAHMALAAgAFQARQBYAFQAUwBQAEwASQBUACgAXABuACAAIAAgACAAIAAgACAAIAAgACAAIAAgAFwAIgBDAHIAbwBzAHMASgBvAGkAbgCmAFwAIgAgACYAXABuACAAIAAgACAAIAAgACAAIAAgACAAIAAgAFwAIgBGAGkAbgBkAEkAdABlAG0ApgBcACIAIAAmAFwAbgAgACAAIAAgACAAIAAgACAAIAAgACAAIABcACIAVQBuAFAAaQB2AG8AdABcACIALABcAG4AIAAgACAAIAAgACAAIAAgACAAIAAgACAAXAAiAKYAXAAiAFwAbgAgACAAIAAgACAAIAAgACAAKQAsAFwAbgAgACAAIAAgACAAIAAgACAAXwBhAHIAcgBIAGUAbABwACwAIABUAEUAWABUAFMAUABMAEkAVAAoAFwAbgAgACAAIAAgACAAIAAgACAAIAAgACAAIABcACIATgBBAE0ARQA6AKwAQwByAG8AcwBzAEoAbwBpAG4AfABcACIAIAAmAFwAbgAgACAAIAAgACAAIAAgACAAIAAgACAAIABcACIARABFAFMAQwBSAEkAUABUAEkATwBOADoArABSAGUAdAB1AHIAbgBzACAAYQAgAGMAcgBvAHMAcwAtAGoAbwBpAG4AIABiAGUAdAB3AGUAZQBuACAAdAB3AG8AIABpAG4AcAB1AHQAIABsAGkAcwB0AHMAfABcACIAIAAmAFwAbgAgACAAIAAgACAAIAAgACAAIAAgACAAIABcACIAVgBFAFIAUwBJAE8ATgA6AKwAdgAxAC4AMAA2ACAAKAAxADIALQBBAHAAcgAtADIAMAAyADUAKQB8AFwAIgAgACYAXABuACAAIAAgACAAIAAgACAAIAAgACAAIAAgAFwAIgBQAEEAUgBBAE0ARQBUAEUAUgBTADoArAB8AFwAIgAgACYAXABuACAAIAAgACAAIAAgACAAIAAgACAAIAAgAFwAIgBsAGkAcwB0AF8AbwBuAGUArAAoAHIAZQBxAHUAaQByAGUAZAApACAAdABoAGUAIAAxAHMAdAAgAGkAbgBwAHUAdAAgAGwAaQBzAHQALwBhAHIAcgBhAHkAfABcACIAIAAmAFwAbgAgACAAIAAgACAAIAAgACAAIAAgACAAIABcACIAbABpAHMAdABfAHQAdwBvAKwAKAByAGUAcQB1AGkAcgBlAGQAKQAgAHQAaABlACAAMgBuAGQAIABpAG4AcAB1AHQAIABsAGkAcwB0AC8AYQByAHIAYQB5AHwAXAAiACAAJgBcAG4AIAAgACAAIAAgACAAIAAgACAAIAAgACAAXAAiAGMAbwBuAHYAZQByAHQAXwBsAGkAcwB0AF8AbwBuAGUArAAoAG8AcAB0AGkAbwBuAGEAbAApACAAYwBoAG8AbwBzAGUAIAB0AG8AIABjAG8AbgB2AGUAcgB0ACAAbABpAHMAdABfAG8AbgBlACAAdABvACAAYQAgADEARAAgAGEAcgByAGEAeQAgACgAVAByAHUAZQAvAEYAYQBsAHMAZQApAHwAXAAiACAAJgBcAG4AIAAgACAAIAAgACAAIAAgACAAIAAgACAAXAAiAGwAaQBzAHQAXwBvAG4AZQBfAGIAeQBfAGMAbwBsAHUAbQBuAKwAKABvAHAAdABpAG8AbgBhAGwAKQAgAHMAYwBhAG4AIABsAGkAcwB0AF8AbwBuAGUAIABiAHkAIABjAG8AbAB1AG0AbgAgAHcAaABlAG4AIABjAG8AbgB2AGUAcgB0AGkAbgBnACAAdABvACAAMQBEACAAYQByAHIAYQB5ACAAKABUAHIAdQBlAC8ARgBhAGwAcwBlACkAfABcACIAIAAmAFwAbgAgACAAIAAgACAAIAAgACAAIAAgACAAIABcACIAYwBvAG4AdgBlAHIAdABfAGwAaQBzAHQAXwB0AHcAbwCsACgAbwBwAHQAaQBvAG4AYQBsACkAIABjAGgAbwBvAHMAZQAgAHQAbwAgAGMAbwBuAHYAZQByAHQAIABsAGkAcwB0AF8AdAB3AG8AIAB0AG8AIABhACAAMQBEACAAYQByAHIAYQB5ACAAKABUAHIAdQBlAC8ARgBhAGwAcwBlACkAfABcACIAIAAmAFwAbgAgACAAIAAgACAAIAAgACAAIAAgACAAIABcACIAbABpAHMAdABfAG8AbgBlAF8AYgB5AF8AYwBvAGwAdQBtAG4ArAAoAG8AcAB0AGkAbwBuAGEAbAApACAAcwBjAGEAbgAgAGwAaQBzAHQAXwB0AHcAbwAgAGIAeQAgAGMAbwBsAHUAbQBuACAAdwBoAGUAbgAgAGMAbwBuAHYAZQByAHQAaQBuAGcAIAB0AG8AIAAxAEQAIABhAHIAcgBhAHkAIAAoAFQAcgB1AGUALwBGAGEAbABzAGUAKQB8AFwAIgAgACYAXABuACAAIAAgACAAIAAgACAAIAAgACAAIAAgAFwAIgByAGUAcABsAGEAYwBlAF8AYgBsAGEAbgBrAHMArAAoAG8AcAB0AGkAbwBuAGEAbAApACAAdgBhAGwAdQBlACAAdABvACAAcgBlAHAAbABhAGMAZQAgAGIAbABhAG4AawBzACAAaQBuACAAdABoAGUAIABpAG4AcAB1AHQAIABsAGkAcwB0AHMALwBhAHIAcgBhAHkAcwB8AFwAIgAgACYAXABuACAAIAAgACAAIAAgACAAIAAgACAAIAAgAFwAIgBmAGkAbAB0AGUAcgBfAGIAbABhAG4AawBzAKwAKABvAHAAdABpAG8AbgBhAGwAKQAgAGMAaABvAG8AcwBlACAAdABvACAAZgBpAGwAdABlAHIAIABvAHUAdAAgAGIAbABhAG4AawAgAHIAbwB3AHMAIABiAGUAZgBvAHIAZQAgAGoAbwBpAG4AaQBuAGcAIABsAGkAcwB0AHMAIAAoAFQAcgB1AGUALwBGAGEAbABzAGUAKQB8AFwAIgAgACYAXABuACAAIAAgACAAIAAgACAAIAAgACAAIAAgAFwAIgBmAGkAbAB0AGUAcgBfAGUAcgByAG8AcgBzAKwAKABvAHAAdABpAG8AbgBhAGwAKQAgAGMAaABvAG8AcwBlACAAdABvACAAZgBpAGwAdABlAHIAIABvAHUAdAAgAGUAcgByAG8AcgAgAHYAYQBsAHUAZQBzACAAYgBlAGYAbwByAGUAIABqAG8AaQBuAGkAbgBnACAAbABpAHMAdABzACAAKABUAHIAdQBlAC8ARgBhAGwAcwBlACkAfABcACIAIAAmAFwAbgAgACAAIAAgACAAIAAgACAAIAAgACAAIABcACIAZABpAHMAdABpAG4AYwB0AF8AcgBvAHcAcwCsACgAbwBwAHQAaQBvAG4AYQBsACkAIABjAGgAbwBvAHMAZQAgAHQAbwAgAGsAZQBlAHAAIABvAG4AbAB5ACAAZABpAHMAdABpAG4AYwB0AC8AdQBuAGkAcQB1AGUAIAByAG8AdwBzACAAYQBmAHQAZQByACAAagBvAGkAbgBpAG4AZwAgAGwAaQBzAHQAcwAgACgAVAByAHUAZQAvAEYAYQBsAHMAZQApAHwAXAAiACAAJgBcAG4AIAAgACAAIAAgACAAIAAgACAAIAAgACAAXAAiAHYAZQByAHQAaQBjAGEAbABfAG8AdQB0AHAAdQB0AKwAKABvAHAAdABpAG8AbgBhAGwAKQAgAGMAaABvAG8AcwBlACAAdABvACAAbwB1AHQAcAB1AHQAIAB0AGgAZQAgAGMAcgBlAGEAdABlAGQAIABqAG8AaQBuACAAaQBuACAAdgBlAHIAdABpAGMAYQBsACAAbwByAGkAZQBuAHQAYQB0AGkAbwBuACAAKABUAHIAdQBlAC8ARgBhAGwAcwBlACkAXAAiACAAJgBcAG4AIAAgACAAIAAgACAAIAAgACAAIAAgACAAXAAiAKYAXAAiACAAJgBcAG4AIAAgACAAIAAgACAAIAAgACAAIAAgACAAXAAiAE4AQQBNAEUAOgCsAEYAaQBuAGQASQB0AGUAbQB8AFwAIgAgACYAXABuACAAIAAgACAAIAAgACAAIAAgACAAIAAgAFwAIgBEAEUAUwBDAFIASQBQAFQASQBPAE4AOgCsAFIAZQB0AHUAcgBuAHMAIABtAGEAdABjAGgAaQBuAGcAIAB2AGEAbAB1AGUAcwAgAHcAaQB0AGgAaQBuACAAYQAgAHMAbwB1AHIAYwBlACAAYQByAHIAYQB5AHwAXAAiACAAJgBcAG4AIAAgACAAIAAgACAAIAAgACAAIAAgACAAXAAiAFYARQBSAFMASQBPAE4AOgCsAHYAMQAuADAANwAgACgAMAA4AC0AQQBwAHIALQAyADAAMgA1ACkAfABcACIAIAAmAFwAbgAgACAAIAAgACAAIAAgACAAIAAgACAAIABcACIAUABBAFIAQQBNAEUAVABFAFIAUwA6AKwAfABcACIAIAAmAFwAbgAgACAAIAAgACAAIAAgACAAIAAgACAAIABcACIAcgBhAG4AZwBlAKwAKAByAGUAcQB1AGkAcgBlAGQAKQAgAHIAYQBuAGcAZQAgAG8AZgAgAGMAZQBsAGwAcwAgAGMAbwBuAHQAYQBpAG4AaQBuAGcAIAB0AGgAZQAgAGQAYQB0AGEAfABcACIAIAAmAFwAbgAgACAAIAAgACAAIAAgACAAIAAgACAAIABcACIAZgBpAG4AZABfAGkAdABlAG0ArAAoAHIAZQBxAHUAaQByAGUAZAApACAAdgBhAGwAdQBlACAAdABvACAAZgBpAG4AZAAgAGkAbgAgAHIAYQBuAGcAZQB8AFwAIgAgACYAXABuACAAIAAgACAAIAAgACAAIAAgACAAIAAgAFwAIgBtAGEAdABjAGgAXwB0AHkAcABlAKwAKABvAHAAdABpAG8AbgBhAGwAKQAgAG0AYQB0AGMAaAAgAHQAeQBwAGUAIAB0AG8AIAB1AHMAZQAgACgAbgB1AG0AYgBlAHIAIAAwAC0AdABvAC0ANgApAHwAXAAiACAAJgBcAG4AIAAgACAAIAAgACAAIAAgACAAIAAgACAAXAAiAG8AdQB0AHAAdQB0AF8AdAB5AHAAZQCsACgAbwBwAHQAaQBvAG4AYQBsACkAIAB0AGgAZQAgAGYAdQBuAGMAdABpAG8AbgAgAG8AdQB0AHAAdQB0ACAAdAB5AHAAZQAgACgAbgB1AG0AYgBlAHIAIAAwAC0AdABvAC0ANQApAHwAXAAiACAAJgBcAG4AIAAgACAAIAAgACAAIAAgACAAIAAgACAAXAAiAGkAZgBfAG4AbwB0AF8AZgBvAHUAbgBkAKwAKABvAHAAdABpAG8AbgBhAGwAKQAgAHYAYQBsAHUAZQAgAHQAbwAgAHIAZQB0AHUAcgBuACAAaQBmACAAbgBvACAAbQBhAHQAYwBoAGUAcwAgAGYAbwB1AG4AZAB8AFwAIgAgACYAXABuACAAIAAgACAAIAAgACAAIAAgACAAIAAgAFwAIgBhAGQAZABfAGgAZQBhAGQAZQByAKwAKABvAHAAdABpAG8AbgBhAGwAKQAgAGMAaABvAG8AcwBlACAAdABvACAAYQBkAGQAIABjAG8AbAB1AG0AbgAgAGgAZQBhAGQAZQByAHMAIAB0AG8AIAB0AGgAZQAgAG8AdQB0AHAAdQB0ACAAKABUAHIAdQBlAC8ARgBhAGwAcwBlACkAfABcACIAIAAmAFwAbgAgACAAIAAgACAAIAAgACAAIAAgACAAIABcACIAcwBwAGwAaQB0AF8AbwB1AHQAcAB1AHQArAAoAG8AcAB0AGkAbwBuAGEAbAApACAAYwBoAG8AbwBzAGUAIAB0AG8AIABzAHAAbABpAHQAIAB0AGgAZQAgAG8AdQB0AHAAdQB0ACAAaQBuAHQAbwAgAHQAdwBvACAAYwBvAGwAdQBtAG4AcwAgACgAVAByAHUAZQAvAEYAYQBsAHMAZQApAFwAIgAgACYAXABuACAAIAAgACAAIAAgACAAIAAgACAAIAAgAFwAIgCmAFwAIgAgACYAXABuACAAIAAgACAAIAAgACAAIAAgACAAIAAgAFwAIgBOAEEATQBFADoArABVAG4AUABpAHYAbwB0AHwAXAAiACAAJgBcAG4AIAAgACAAIAAgACAAIAAgACAAIAAgACAAXAAiAEQARQBTAEMAUgBJAFAAVABJAE8ATgA6AKwAVQBuAHAAaQB2AG8AdABzACAAYQAgADIARAAgAGEAcgByAGEAeQAgAHQAbwAgAHYAZQByAHQAaQBjAGEAbAAgAGQAYQB0AGEAIAB0AGEAYgBsAGUAfABcACIAIAAmAFwAbgAgACAAIAAgACAAIAAgACAAIAAgACAAIABcACIAVgBFAFIAUwBJAE8ATgA6AKwAdgAxAC4AMAA2ACAAKAAyADcALQBNAGEAcgAtADIAMAAyADUAKQB8AFwAIgAgACYAXABuACAAIAAgACAAIAAgACAAIAAgACAAIAAgAFwAIgBQAEEAUgBBAE0ARQBUAEUAUgBTADoArAB8AFwAIgAgACYAXABuACAAIAAgACAAIAAgACAAIAAgACAAIAAgAFwAIgBkAGEAdABhAKwAKAByAGUAcQB1AGkAcgBlAGQAKQAgAGEAcgByAGEAeQAgAGMAbwBuAHQAYQBpAG4AaQBuAGcAIAB0AGgAZQAgAG0AYQBpAG4AIABkAGEAdABhACAAcABvAGkAbgB0AHMAfABcACIAIAAmAFwAbgAgACAAIAAgACAAIAAgACAAIAAgACAAIABcACIAcgBvAHcAXwBoAGUAYQBkAGUAcgBzAKwAKAByAGUAcQB1AGkAcgBlAGQAKQAgAGEAcgByAGEAeQAgAGMAbwBuAHQAYQBpAG4AaQBuAGcAIAB0AGgAZQAgAGQAYQB0AGEAIAByAG8AdwAgAGgAZQBhAGQAZQByAHMAfABcACIAIAAmAFwAbgAgACAAIAAgACAAIAAgACAAIAAgACAAIABcACIAYwBvAGwAdQBtAG4AXwBoAGUAYQBkAGUAcgBzAKwAKAByAGUAcQB1AGkAcgBlAGQAKQAgAGEAcgByAGEAeQAgAGMAbwBuAHQAYQBpAG4AaQBuAGcAIAB0AGgAZQAgAGQAYQB0AGEAIABjAG8AbAB1AG0AbgAgAGgAZQBhAGQAZQByAHMAfABcACIAIAAmAFwAbgAgACAAIAAgACAAIAAgACAAIAAgACAAIABcACIAYgB5AF8AYwBvAGwAdQBtAG4ArAAoAG8AcAB0AGkAbwBuAGEAbAApACAAYwBoAG8AbwBzAGUAIAB0AG8AIABzAGMAYQBuACAAdABoAGUAIABkAGEAdABhACAAYQByAHIAYQB5ACAAYgB5ACAAYwBvAGwAdQBtAG4AIAAoAFQAcgB1AGUALwBGAGEAbABzAGUAKQB8AFwAIgAgACYAXABuACAAIAAgACAAIAAgACAAIAAgACAAIAAgAFwAIgByAGUAcABsAGEAYwBlAF8AZABhAHQAYQBfAGIAbABhAG4AawBzAKwAKABvAHAAdABpAG8AbgBhAGwAKQAgAHYAYQBsAHUAZQAgAHQAbwAgAHIAZQBwAGwAYQBjAGUAIABiAGwAYQBuAGsAcwAgAGkAbgAgAHQAaABlACAAZABhAHQAYQAgAGEAcgByAGEAeQBzAHwAXAAiACAAJgBcAG4AIAAgACAAIAAgACAAIAAgACAAIAAgACAAXAAiAGYAaQBsAHQAZQByAF8AYgBsAGEAbgBrAHMArAAoAG8AcAB0AGkAbwBuAGEAbAApACAAYwBoAG8AbwBzAGUAIAB0AG8AIABmAGkAbAB0AGUAcgAgAG8AdQB0ACAAYgBsAGEAbgBrACAAdgBhAGwAdQBlAHMAIABmAHIAbwBtACAAdABoAGUAIABkAGEAdABhACAAYQByAHIAYQB5ACAAKABUAHIAdQBlAC8ARgBhAGwAcwBlACkAfABcACIAIAAmAFwAbgAgACAAIAAgACAAIAAgACAAIAAgACAAIABcACIAZgBpAGwAdABlAHIAXwBlAHIAcgBvAHIAcwCsACgAbwBwAHQAaQBvAG4AYQBsACkAIABjAGgAbwBvAHMAZQAgAHQAbwAgAGYAaQBsAHQAZQByACAAbwB1AHQAIABlAHIAcgBvAHIAIAB2AGEAbAB1AGUAcwAgAGYAcgBvAG0AIAB0AGgAZQAgAGQAYQB0AGEAIABhAHIAcgBhAHkAIAAoAFQAcgB1AGUALwBGAGEAbABzAGUAKQB8AFwAIgAgACYAXABuACAAIAAgACAAIAAgACAAIAAgACAAIAAgAFwAIgBmAGkAbABsAF8AcgBvAHcAXwBiAGwAYQBuAGsAcwCsACgAbwBwAHQAaQBvAG4AYQBsACkAIABjAGgAbwBvAHMAZQAgAHcAaABlAHQAaABlAHIAIAB0AG8AIABmAGkAbABsACAAYgBsAGEAbgBrACAAdgBhAGwAdQBlAHMAIABpAG4AIAB0AGgAZQAgAHIAbwB3AF8AaABlAGEAZABlAHIAcwAgAGkAbgBwAHUAdAAgAGEAcgByAGEAeQB8AFwAIgAgACYAXABuACAAIAAgACAAIAAgACAAIAAgACAAIAAgAFwAIgBmAGkAbABsAF8AYwBvAGwAdQBtAG4AXwBiAGwAYQBuAGsAcwCsACgAbwBwAHQAaQBvAG4AYQBsACkAIABjAGgAbwBvAHMAZQAgAHcAaABlAHQAaABlAHIAIAB0AG8AIABmAGkAbABsACAAYgBsAGEAbgBrACAAdgBhAGwAdQBlAHMAIABpAG4AIAB0AGgAZQAgAGMAbwBsAHUAbQBuAF8AaABlAGEAZABlAHIAcwAgAGkAbgBwAHUAdAAgAGEAcgByAGEAeQB8AFwAIgAgACYAXABuACAAIAAgACAAIAAgACAAIAAgACAAIAAgAFwAIgBvAHUAdABwAHUAdABfAHYAZQByAHQAaQBjAGEAbACsACgAbwBwAHQAaQBvAG4AYQBsACkAIABjAGgAbwBvAHMAZQAgAHQAbwAgAG8AdQB0AHAAdQB0ACAAdABoAGUAIABmAHUAbgBjAHQAaQBvAG4AIAByAGUAcwB1AGwAdAAgAGkAbgAgAHYAZQByAHQAaQBjAGEAbAAgAG8AcgBpAGUAbgB0AGEAdABpAG8AbgAgACgAVAByAHUAZQAvAEYAYQBsAHMAZQApAFwAIgAsAFwAbgAgACAAIAAgACAAIAAgACAAIAAgACAAIABcACIApgBcACIAXABuACAAIAAgACAAIAAgACAAIAApACwAXABuACAAIAAgACAAIAAgACAAIABfAGEAcgByAE8AdQB0ACwAIABJAEYAKABfAG4AdQBtACAAPQAgAFwAIgAjAFwAIgAsAFwAbgAgACAAIAAgACAAIAAgACAAIAAgACAAIABMAEUAVAAoAFwAbgAgACAAIAAgACAAIAAgACAAIAAgACAAIAAgACAAIAAgACAAXwBpAGQAeAAsACAAUwBVAE0AKAAgAFMARQBRAFUARQBOAEMARQAoADEALAAgAEMATwBVAE4AVABBACgAXwBhAHIAcgBOAGEAbQBlAHMAKQApACAAKgAgACgAXwBhAHIAcgBOAGEAbQBlAHMAIAA9ACAAcwBlAGwAZQBjAHQAXwBmAHUAbgBjAHQAaQBvAG4AKQApACwAXABuACAAIAAgACAAIAAgACAAIAAgACAAIAAgACAAIAAgACAAIABJAEYAKABfAGkAZAB4ACAAPgAgADAALAAgAFQARQBYAFQAUwBQAEwASQBUACgAIABJAE4ARABFAFgAKABfAGEAcgByAEgAZQBsAHAALAAgAF8AaQBkAHgAKQAsACAAXAAiAKwAXAAiACwAIABcACIAfABcACIAKQAsACAAXAAiACMAWwBFAHIAcgBvAHIAOgAgAG4AYQBtAGUAIABuAG8AdAAgAHIAZQBjAG8AZwBuAGkAcwBlAGQAXQBcACIAKQBcAG4AIAAgACAAIAAgACAAIAAgACAAIAAgACAAKQAsAFwAbgAgACAAIAAgACAAIAAgACAAIAAgACAAIABJAEYAKABfAG4AdQBtACAAPAA+ACAAMAAsACAASQBGAEUAUgBSAE8AUgAoACAAVABFAFgAVABTAFAATABJAFQAKAAgAEkATgBEAEUAWAAoAF8AYQByAHIASABlAGwAcAAsACAAXwBuAHUAbQApACwAIABcACIArABcACIALAAgAFwAIgB8AFwAIgApACwAIABcACIAIwBbAEUAcgByAG8AcgA6ACAAaQBuAGQAZQB4ACAAbgBvAHQAIAByAGUAYwBvAGcAbgBpAHMAZQBkAF0AXAAiACkALABcAG4AIAAgACAAIAAgACAAIAAgACAAIAAgACAAXAAiAFwAIgApAFwAbgAgACAAIAAgACAAIAAgACAAKQAsAFwAbgAgACAAIAAgACAAIAAgACAASQBGACgAXwBhAHIAcgBEAGUAZgAgAD0AIABcACIAXAAiACwAIABfAGEAcgByAE8AdQB0ACwAIABfAGEAcgByAEQAZQBmACkAXABuACAAIAAgACAAKQBcAG4AKQA7AFwAbgBcAG4ALwAqAFwAbgAgACAAIAAgAE4AYQBtAGUAOgAgACAAIAAgACAAIAAgACAAQwByAG8AcwBzAEoAbwBpAG4AKAApAFwAbgAgACAAIAAgAFYAZQByAHMAaQBvAG4AOgAgACAAIAAgACAAMQAuADAANgAgACgAMQAyAC0AQQBwAHIALQAyADAAMgA1ACkAIAAtAC0AIABSACAAUwBpAGwAawAsACAAUgBYAEwAIABEAGUAdgBlAGwAbwBwAG0AZQBuAHQAXABuACAAIAAgACAARABlAHMAYwByAGkAcAB0AGkAbwBuADoAIAAqAC8ALwAqACoAQwByAGUAYQB0AGUAYQAgAGEAIABjAHIAbwBzAHMAIABqAG8AaQBuACAAKABDAGEAcgB0AGUAcwBpAGEAbgAgAGoAbwBpAG4AKQAgAGIAZQB0AHcAZQBlAG4AIAB0AHcAbwAgAGwAaQBzAHQAcwA7ACAAZQBhAGMAaAAgAHIAbwB3ACAAbwBmACAAMgBuAGQAIABsAGkAcwB0ACAAaQBzACAAagBvAGkAbgBlAGQAIAB0AG8AIABlAGEAYwBoACAAcgBvAHcAIABvAGYAIAAxAHMAdAAgAGwAaQBzAHQAKgAvAC8AKgBcAG4AIAAgACAAIAAgACAAIAAgACAAIAAgACAAIAAgACAAIAAgAFQAaABlACAAcAByAG8AdgBpAGQAZQBkACAAaQBuAHAAdQB0ACAAbABpAHMAdABzACAAYwBhAG4AIABiAGUAIAAxAEQAIABvAHIAIAAyAEQAIABhAHIAcgBhAHkAcwAsACAAYQBuAGQAIABjAGEAbgAgAGIAZQAgAHYAZQByAHQAaQBjAGEAbABsAHkAIABvAHIAIABoAG8AcgBpAHoAbwBuAHQAYQBsAGwAeQAgAG8AcgBpAGUAbgB0AGUAZABcAG4AIAAgACAAIAAgACAAIAAgACAAIAAgACAAIAAgACAAIAAgAFcAaABlAHIAZQAgAGEAIAAyAEQAIABpAG4AcAB1AHQAIABhAHIAcgBhAHkAIABpAHMAIABwAHIAbwB2AGkAZABlAGQAIAB0AGgAZQAgAGYAdQBuAGMAdABpAG8AbgAgAGMAYQBuACAAbwBwAHQAaQBvAG4AYQBsAGwAeQAgAGMAbwBuAHYAZQByAHQAIAB0AGgAaQBzACAAdABvACAAMQBEACAAYQByAHIAYQB5AC8AbABpAHMAdAAgAHAAcgBpAG8AcgAgAHQAbwAgAGoAbwBpAG4AaQBuAGcAIAB0AGgAZQAgAGkAbgBwAHUAdAAgAGwAaQBzAHQAcwBcAG4AIAAgACAAIABQAGEAcgBhAG0AZQB0AGUAcgBzADoAXABuACAAIAAgACAAIAAgACAAIAArACAAbABpAHMAdABfAG8AbgBlACAAIAAgACAAIAAgACAAIAAgACAAIAAgACAAIAA9ACAAKAByAGUAcQB1AGkAcgBlAGQAKQAgAFQAaABlACAAMQBzAHQAIABpAG4AcAB1AHQAIABhAHIAcgBhAHkALwBsAGkAcwB0ACAAdABvACAAdwBoAGkAYwBoACAAdABoAGUAIAAyAG4AZAAgAGkAbgBwAHUAdAAgAGEAcgByAGEAeQAgAHcAaQBsAGwAIABiAGUAIABqAG8AaQBuAGUAZAA7ACAAcwBoAG8AdQBsAGQAIABiAGUAIABhACAAdgBhAGwAaQBkACAAYwBlAGwAbAAgAHIAZQBmAGUAcgBlAG4AYwBlAFwAbgAgACAAIAAgACAAIAAgACAAKwAgAGwAaQBzAHQAXwB0AHcAbwAgACAAIAAgACAAIAAgACAAIAAgACAAIAAgACAAPQAgACgAcgBlAHEAdQBpAHIAZQBkACkAIABUAGgAZQAgADIAbgBkACAAaQBuAHAAdQB0ACAAYQByAHIAYQB5AC8AbABpAHMAdAAgAHcAaABpAGMAaAAgAGkAcwAgAGoAbwBpAG4AZQBkACAAdABvACAAdABoAGUAIAAxAHMAdAAgAGkAbgBwAHUAdAAgAGEAcgByAGEAeQAvAGwAaQBzAHQAOwAgAHMAaABvAHUAbABkACAAYgBlACAAYQAgAHYAYQBsAGkAZAAgAGMAZQBsAGwAIAByAGUAZgBlAHIAZQBuAGMAZQBcAG4AIAAgACAAIAAgACAAIAAgACsAIABjAG8AbgB2AGUAcgB0AF8AbABpAHMAdABfAG8AbgBlACAAIAAgACAAIAAgAD0AIAAoAG8AcAB0AGkAbwBuAGEAbAApACAAQQAgAFQAcgB1AGUALwBGAGEAbABzAGUAIAB2AGEAbAB1AGUAIAB3AGgAaQBjAGgAIABkAGUAdABlAHIAbQBpAG4AZQBzACAAdwBoAGUAdABoAGUAcgAgAHQAbwAgAGMAbwBuAHYAZQByAHQAIABsAGkAcwB0AF8AbwBuAGUAIAB0AG8AIABhACAAMQBEACAAbABpAHMAdAAgAC8AIABhACAAcwBpAG4AZwBsAGUAIABjAG8AbAB1AG0AbgAgAGwAaQBzAHQAIABiAGUAZgBvAHIAZQAgAHQAaABlACAAagBvAGkAbgBcAG4AIAAgACAAIAAgACAAIAAgACAAIAAgACAAIAAgACAAIAAgACAAIAAgACAAIAAgACAAIAAgACAAIAAgACAAIAAgACAAIAAgACAAIAAgACAAIAAgACAAIAAgACAAVwBpAGwAbAAgAGQAZQBmAGEAdQBsAHQAIAB0AG8AIABGAEEATABTAEUAIAAoADAAKQAgAGkAZgAgAG4AbwB0ACAAcwB1AHAAcABsAGkAZQBkAFwAbgAgACAAIAAgACAAIAAgACAAKwAgAGwAaQBzAHQAXwBvAG4AZQBfAGIAeQBfAGMAbwBsAHUAbQBuACAAIAAgACAAPQAgACgAbwBwAHQAaQBvAG4AYQBsACkAIABBACAAVAByAHUAZQAvAEYAYQBsAHMAZQAgAHYAYQBsAHUAZQAgAC0ALQAgAGkAZgAgAGwAaQBzAHQAXwBvAG4AZQAgAGkAcwAgAHQAbwAgAGIAZQAgAGMAbwBuAHYAZQByAHQAZQBkACAAdABvACAAYQAgADEARAAgAGwAaQBzAHQALAAgAHQAaABpAHMAIABpAG4AcAB1AHQAIABkAGUAdABlAHIAbQBpAG4AZQBzACAAdwBoAGUAdABoAGUAcgAgAHQAbwAgAHIAZQBhAGQAIABsAGkAcwB0AF8AbwBuAGUAIABiAHkAIABjAG8AbAB1AG0AbgAgACgAVABSAFUARQApACAAbwByACAAYgB5ACAAcgBvAHcAIAAoAEYAQQBMAFMARQApAFwAbgAgACAAIAAgACAAIAAgACAAIAAgACAAIAAgACAAIAAgACAAIAAgACAAIAAgACAAIAAgACAAIAAgACAAIAAgACAAIAAgACAAIAAgACAAIAAgACAAIAAgACAAIABXAGkAbABsACAAZABlAGYAYQB1AGwAdAAgAHQAbwAgAFQAUgBVAEUAIAAoADEAKQAgAGkAZgAgAG4AbwB0ACAAcwB1AHAAcABsAGkAZQBkAFwAbgAgACAAIAAgACAAIAAgACAAKwAgAGMAbwBuAHYAZQByAHQAXwBsAGkAcwB0AF8AdAB3AG8AIAAgACAAIAAgACAAPQAgACgAbwBwAHQAaQBvAG4AYQBsACkAIABBACAAVAByAHUAZQAvAEYAYQBsAHMAZQAgAHYAYQBsAHUAZQAgAHcAaABpAGMAaAAgAGQAZQB0AGUAcgBtAGkAbgBlAHMAIAB3AGgAZQB0AGgAZQByACAAdABvACAAYwBvAG4AdgBlAHIAdAAgAGwAaQBzAHQAXwB0AHcAbwAgAHQAbwAgAGEAIAAxAEQAIABsAGkAcwB0ACAALwAgAGEAIABzAGkAbgBnAGwAZQAgAGMAbwBsAHUAbQBuACAAbABpAHMAdAAgAGIAZQBmAG8AcgBlACAAdABoAGUAIABqAG8AaQBuAFwAbgAgACAAIAAgACAAIAAgACAAIAAgACAAIAAgACAAIAAgACAAIAAgACAAIAAgACAAIAAgACAAIAAgACAAIAAgACAAIAAgACAAIAAgACAAIAAgACAAIAAgACAAIABXAGkAbABsACAAZABlAGYAYQB1AGwAdAAgAHQAbwAgAEYAQQBMAFMARQAgACgAMAApACAAaQBmACAAbgBvAHQAIABzAHUAcABwAGwAaQBlAGQAXABuACAAIAAgACAAIAAgACAAIAArACAAbABpAHMAdABfAHQAdwBvAF8AYgB5AF8AYwBvAGwAdQBtAG4AIAAgACAAIAA9ACAAKABvAHAAdABpAG8AbgBhAGwAKQAgAEEAIABUAHIAdQBlAC8ARgBhAGwAcwBlACAAdgBhAGwAdQBlACAALQAtACAAaQBmACAAbABpAHMAdABfAHQAdwBvACAAaQBzACAAdABvACAAYgBlACAAYwBvAG4AdgBlAHIAdABlAGQAIAB0AG8AIABhACAAMQBEACAAbABpAHMAdAAsACAAdABoAGkAcwAgAGkAbgBwAHUAdAAgAGQAZQB0AGUAcgBtAGkAbgBlAHMAIAB3AGgAZQB0AGgAZQByACAAdABvACAAcgBlAGEAZAAgAGwAaQBzAHQAXwB0AHcAbwAgAGIAeQAgAGMAbwBsAHUAbQBuACAAKABUAFIAVQBFACkAIABvAHIAIABiAHkAIAByAG8AdwAgACgARgBBAEwAUwBFACkAXABuACAAIAAgACAAIAAgACAAIAAgACAAIAAgACAAIAAgACAAIAAgACAAIAAgACAAIAAgACAAIAAgACAAIAAgACAAIAAgACAAIAAgACAAIAAgACAAIAAgACAAIAAgAFcAaQBsAGwAIABkAGUAZgBhAHUAbAB0ACAAdABvACAAVABSAFUARQAgACgAMQApACAAaQBmACAAbgBvAHQAIABzAHUAcABwAGwAaQBlAGQAXABuACAAIAAgACAAIAAgACAAIAArACAAcgBlAHAAbABhAGMAZQBfAGIAbABhAG4AawBzACAAIAAgACAAIAAgACAAIAA9ACAAKABvAHAAdABpAG8AbgBhAGwAKQAgAEEAIAB2AGEAbAB1AGUAIAAoAG4AdQBtAGIAZQByACAAbwByACAAcwB0AHIAaQBuAGcAKQAgAHcAaABpAGMAaAAgAGkAcwAgAHUAcwBlAGQAIAB0AG8AIAByAGUAcABsAGEAYwBlACAAYQBuAHkAIABiAGwAYQBuAGsAIABjAGUAbABsACAAdgBhAGwAdQBlAHMAIABpAG4AIABsAGkAcwB0AF8AbwBuAGUAIABhAG4AZAAgAGwAaQBzAHQAXwB0AHcAbwAgAGIAZQBmAG8AcgBlACAAdABoAGUAIABqAG8AaQBuAFwAbgAgACAAIAAgACAAIAAgACAAKwAgAGYAaQBsAHQAZQByAF8AYgBsAGEAbgBrAHMAIAAgACAAIAAgACAAIAAgACAAPQAgACgAbwBwAHQAaQBvAG4AYQBsACkAIABBACAAVAByAHUAZQAvAEYAYQBsAHMAZQAgAHYAYQBsAHUAZQAgAHcAaABpAGMAaAAgAGQAZQB0AGUAcgBtAGkAbgBlAHMAIAB3AGgAZQB0AGgAZQByACAAdABvACAAZgBpAGwAdABlAHIAIABvAHUAdAAgAGIAbABhAG4AawAgAHIAbwB3AHMAIABpAG4AIABsAGkAcwB0AF8AbwBuAGUAIABhAG4AZAAvAG8AcgAgAGwAaQBzAHQAXwB0AHcAbwAgAGIAZQBmAG8AcgBlACAAdABoAGUAIABqAG8AaQBuAFwAbgAgACAAIAAgACAAIAAgACAAIAAgACAAIAAgACAAIAAgACAAIAAgACAAIAAgACAAIAAgACAAIAAgACAAIAAgACAAIAAgACAAIAAgACAAIAAgACAAIAAgACAAIABXAGkAbABsACAAZABlAGYAYQB1AGwAdAAgAHQAbwAgAEYAQQBMAFMARQAgACgAMAApACAAaQBmACAAbgBvAHQAIABzAHUAcABwAGwAaQBlAGQAXABuACAAIAAgACAAIAAgACAAIAArACAAZgBpAGwAdABlAHIAXwBlAHIAcgBvAHIAcwAgACAAIAAgACAAIAAgACAAIAA9ACAAKABvAHAAdABpAG8AbgBhAGwAKQAgAEEAIABUAHIAdQBlAC8ARgBhAGwAcwBlACAAdgBhAGwAdQBlACAAdwBoAGkAYwBoACAAZABlAHQAZQByAG0AaQBuAGUAcwAgAHcAaABlAHQAaABlAHIAIAB0AG8AIABmAGkAbAB0AGUAcgAgAG8AdQB0ACAAcgBvAHcAcwAgAGkAbgAgAGwAaQBzAHQAXwBvAG4AZQAgAGEAbgBkAC8AbwByACAAbABpAHMAdABfAHQAdwBvACAAdwBoAGkAYwBoACAAYwBvAG4AdABhAGkAbgAgAGUAcgByAG8AcgAgAHYAYQBsAHUAZQBzACAALQAtACAAZgBpAGwAdABlAHIAaQBuAGcAIABvAGMAYwB1AHIAcwAgAGIAZQBmAG8AcgBlACAAdABoAGUAIABqAG8AaQBuAFwAbgAgACAAIAAgACAAIAAgACAAIAAgACAAIAAgACAAIAAgACAAIAAgACAAIAAgACAAIAAgACAAIAAgACAAIAAgACAAIAAgACAAIAAgACAAIAAgACAAIAAgACAAIABXAGkAbABsACAAZABlAGYAYQB1AGwAdAAgAHQAbwAgAEYAQQBMAFMARQAgACgAMAApACAAaQBmACAAbgBvAHQAIABzAHUAcABwAGwAaQBlAGQAXABuACAAIAAgACAAIAAgACAAIAArACAAZABpAHMAdABpAG4AYwB0AF8AcgBvAHcAcwAgACAAIAAgACAAIAAgACAAIAA9ACAAKABvAHAAdABpAG8AbgBhAGwAKQAgAEEAIABUAHIAdQBlAC8ARgBhAGwAcwBlACAAdgBhAGwAdQBlACAAdwBoAGkAYwBoACAAZABlAHQAZQByAG0AaQBuAGUAcwAgAHcAaABlAHQAaABlAHIAIAB0AG8AIABrAGUAZQBwACAAbwBuAGwAeQAgAGQAaQBzAHQAaQBuAGMAdAAvAHUAbgBpAHEAdQBlACAAcgBvAHcAcwAgAHcAaQB0AGgAaQBuACAAdABoAGUAIABvAHUAdABwAHUAdAAgAGEAcgByAGEAeQAgACgAVABSAFUARQApACAAbwByACAAcAByAG8AdgBpAGQAZQAgAGEAbABsACAAYwBhAGwAYwB1AGwAYQB0AGUAZAAgAHIAbwB3AHMAIAAoAEYAQQBMAFMARQApACAALQAtACAAYQBzAHMAZQBzAHMAZQBkACAAYQBmAHQAZQByACAAdABoAGUAIABqAG8AaQBuAFwAbgAgACAAIAAgACAAIAAgACAAIAAgACAAIAAgACAAIAAgACAAIAAgACAAIAAgACAAIAAgACAAIAAgACAAIAAgACAAIAAgACAAIAAgACAAIAAgACAAIAAgACAAIABXAGkAbABsACAAZABlAGYAYQB1AGwAdAAgAHQAbwAgAEYAQQBMAFMARQAgACgAMAApACAAaQBmACAAbgBvAHQAIABzAHUAcABwAGwAaQBlAGQAXABuACAAIAAgACAAIAAgACAAIAArACAAdgBlAHIAdABpAGMAYQBsAF8AbwB1AHQAcAB1AHQAIAAgACAAIAAgACAAIAA9ACAAKABvAHAAdABpAG8AbgBhAGwAKQAgAEEAIABUAHIAdQBlAC8ARgBhAHMAbABlACAAdgBhAGwAdQBlACAAdwBoAGkAYwBoACAAZABlAHQAZQByAG0AaQBuAGUAcwAgAHcAaABlAHQAaABlAHIAIAB0AG8AIABwAHIAbwB2AGkAZABlACAAdABoAGUAIABjAGEAbABjAHUAbABhAHQAZQBkACAAbwB1AHQAcAB1AHQAIABhAHIAcgBhAHkAIABpAG4AIABhACAAdgBlAHIAdABpAGMAYQBsACAAKABUAFIAVQBFACkAIABvAHIAIABoAG8AcgBpAHoAbwBuAHQAYQBsACAAKABGAEEATABTAEUAKQAgAG8AcgBpAGUAbgB0AGEAdABpAG8AbgBcAG4AIAAgACAAIAAgACAAIAAgACAAIAAgACAAIAAgACAAIAAgACAAIAAgACAAIAAgACAAIAAgACAAIAAgACAAIAAgACAAIAAgACAAIAAgACAAIAAgACAAIAAgACAAVwBpAGwAbAAgAGQAZQBmAGEAdQBsAHQAIAB0AG8AIABUAFIAVQBFACAAKAAxACkAIABpAGYAIABuAG8AdAAgAHMAdQBwAHAAbABpAGUAZABcAG4AIAAgACAAIABFAHIAcgBvAHIAIABjAG8AZABlAHMAOgBcAG4AIAAgACAAIAAgACAAIAAgACAAIAAgACAAIwBSAEUARgAhACAAIAAgACAAIAAgACAAPQAgAE8AYwBjAHUAcgBzACAAdwBoAGUAcgBlACAAZQBpAHQAaABlAHIAIAB0AGgAZQAgAGwAaQBzAHQAXwBvAG4AZQAgAG8AcgAgAGwAaQBzAHQAXwB0AHcAbwAgAGkAbgBwAHUAdABzACAAYQByAGUAIABuAG8AdAAgAHYAYQBsAGkAZAAgAHIAZQBmAGUAcgBlAG4AYwBlAHMAXABuACAAIAAgACAAIAAgACAAIAAgACAAIAAgACMAVgBBAEwAVQBFACEAIAAgACAAIAAgAD0AIABPAGMAYwB1AHIAcwAgAHcAaABlAG4AIABvAG4AZQAgAG8AZgAgAHQAaABlACAAbwBwAHQAaQBvAG4AYQBsACAAaQBuAHAAdQB0AHMAIAAoAG8AdABoAGUAcgAgAHQAaABhAG4AIAB0AGgAZQAgAHIAZQBwAGwAYQBjAGUAXwBiAGwAYQBuAGsAcwAgAGkAbgBwAHUAdAApACAAaQBzACAAbgBvAHQAIABhACAAdgBhAGwAaQBkACAAaQBuAHAAdQB0ACwAIABpAC4AZQAuACAAYQAgAG4AdQBtAGIAZQByACAAbwBmACAAYQAgAGwAbwBnAGkAYwBhAGwALwBCAG8AbwBsAGUAYQBuACAAdgBhAGwAdQBlAFwAbgAgACAAIAAgAE4AbwB0AGUAcwA6AFwAbgAgACAAIAAgACAAIAAgACAALQAgAFQAaABlACAAaQBuAHAAdQB0ACAAYQByAHIAYQB5AHMALwBsAGkAcwB0AHMAIAAoAGwAaQBzAHQAXwBvAG4AZQAsACAAbABpAHMAdABfAHQAdwBvACkAIABjAGEAbgAgAGIAZQAgAHAAcgBvAHYAaQBkAGUAZAAgAGEAcwAgAGUAaQB0AGgAZQByACAAMQBEACAAKABzAGkAbgBnAGwAZQAgAHIAbwB3ACAAbwByACAAcwBpAG4AZwBsAGUAIABjAG8AbAB1AG0AbgApACAAbwByACAAMgBEACAAYQByAHIAYQB5AHMAIAAoAG0AdQBsAHQAaQBwAGwAZQAgAHIAbwB3AHMAIABhAG4AZAAgAGMAbwBsAHUAbQBuAHMAKQAuAFwAbgAgACAAIAAgACAAIAAgACAAIAAgACAAIAAtAC0AIAB0AGgAZQAgAGYAdQBuAGMAdABpAG8AbgAgAHcAaQBsAGwAIABlAHYAYQBsAHUAYQB0AGUAIAB3AGgAZQB0AGgAZQByACAAdABoAGUAIABpAG4AcAB1AHQAIABsAGkAcwB0AHMAIABzAGgAbwB1AGwAZAAgAGIAZQAgAGMAbwBuAHMAaQBkAGUAcgBlAGQAIAB2AGUAcgB0AGkAYwBhAGwAIAAoAG0AbwByAGUAIAByAG8AdwBzACAAdABoAGEAbgAgAGMAbwBsAHUAbQBuAHMAKQAgAG8AcgAgAGgAbwByAGkAegB0AG8AbgBhAGwAIAAoAG0AbwByAGUAIABjAG8AbAB1AG0AbgBzACAAdABoAGEAbgAgAHIAbwB3AHMAKQAgAGEAbgBkACAAdAByAGEAbgBzAHAAbwBzAGUAIABhAHMAIABhAHAAcAByAG8AcAByAGkAYQB0AGUAIABzAG8AIAB0AGgAYQB0ACAAYgBvAHQAaAAgAGwAaQBzAHQAcwAgAGEAcgBlACAAdgBlAHIAdABpAGMAYQBsACAAYgBlAGYAbwByAGUAIAB0AGgAZQAgAGoAbwBpAG4ALgBcAG4AIAAgACAAIAAgACAAIAAgACAAIAAgACAALQAtACAAdABoAGkAcwAgAGYAdQBuAGMAdABpAG8AbgBhAGwAaQB0AHkAIABkAGUAZgBhAHUAbAB0AHMAIAB0AG8AIABhAG4AIABhAHMAcwB1AG0AZQBkACAAdgBlAHIAdABpAGMAYQBsACAAbwByAGkAZQBuAHQAYQB0AGkAbwBuACAAaQBmACAAdABoAGUAIABpAG4AcAB1AHQAIABsAGkAcwB0ACAAaABhAHMAIABhAG4AIABlAHEAdQBhAGwAIABuAHUAbQBiAGUAcgAgAG8AZgAgAHIAbwB3AHMAIABhAG4AZAAgAGMAbwBsAHUAbQBuAHMAIABcAG4AIAAgACAAIAAgACAAIAAgAC0AIABJAGYAIABhACAAMgBEACAAaQBuAHAAdQB0ACAAYQByAHIAYQB5ACAAaQBzACAAcAByAG8AdgBpAGQAZQBkACAAZgBvAHIAIABlAGkAdABoAGUAcgAgAGwAaQBzAHQAXwBvAG4AZQAgAG8AcgAgAGwAaQBzAHQAXwB0AHcAbwAsACAAdABoAGkAcwAgAGMAYQBuACAAYgBlACAAYwBvAG4AdgBlAHIAdABlAGQAIAB0AG8AIABhACAAMQBEACAAYQByAHIAYQB5ACAAKABzAGkAbgBnAGwAZQAgAGMAbwBsAHUAbQBuACkAIABiAGUAZgBvAHIAZQAgAHQAaABlACAAagBvAGkAbgAuACAAXABuACAAIAAgACAAIAAgACAAIAAtACAAVQBzAGkAbgBnACAAdABoAGUAIABmAGkAbAB0AGUAcgBfAGIAbABhAG4AawBzACAAcABhAHIAYQBtAGUAdABlAHIALAAgAGkAbgBwAHUAdAAgAHIAbwB3AHMAIAB3AGgAZQByAGUAIABhAGwAbAAgAGMAZQBsAGwAcwAgAGEAcgBlACAAYgBsAGEAbgBrACAAdgBhAGwAdQBlAHMAIABjAGEAbgAgAGIAZQAgAGYAaQBsAHQAZQByAGUAZAAgAG8AdQB0ADsAIABpAGYAIABhAHQAIABsAGUAYQBzAHQAIABvAG4AZQAgAHYAYQBsAHUAZQAgAG8AbgAgAHQAaABlACAAcgBvAHcAIABpAHMAIABuAG8AdAAgAGIAbABhAG4AawAgAHQAaABlAG4AIAB0AGgAZQAgAHIAbwB3ACAAaQBzACAAbgBvAHQAIABmAGkAbAB0AGUAcgBlAGQAIABvAHUAdAAuAFwAbgAgACAAIAAgACAAIAAgACAALQAgAEEAcwAgAHQAaABlACAAcgBlAHAAbABhAGMAZQBtAGUAbgB0ACAAbwBmACAAYQBuAHkAIABiAGwAYQBuAGsAIAB2AGEAbAB1AGUAcwAgACgAdQBzAGkAbgBnACAAYQBuAHkAIABzAHUAcABwAGwAaQBlAGQAIAByAGUAcABsAGEAYwBlAF8AYgBsAGEAbgBrAHMAIABpAG4AcAB1AHQAKQAgAGkAcwAgAHAAcgBvAGMAZQBzAHMAZQBkACAAcAByAGkAbwByACAAdABvACAAZgBpAGwAdABlAHIAaQBuAGcAIABzAHQAZQBwAHMALAAgAGkAZgAgAHQAaABlACAAcgBlAHAAbABhAGMAZQBfAGIAbABhAG4AawBzACAAaQBuAHAAdQB0ACAAaQBzACAAdQBzAGUAZAAgAHQAaABlAG4AIAB0AGgAZQAgAGYAaQBsAHQAZQByAF8AYgBsAGEAbgBrAHMAIABwAGEAcgBhAG0AZQB0AGUAcgAgAHcAaQBsAGwAIABoAGEAdgBlACAAbgBvACAAZQBmAGYAZQBjAHQALgBcAG4AIAAgACAAIAAgACAAIAAgAC0AIABVAHMAaQBuAGcAIAB0AGgAZQAgAGYAaQBsAHQAZQByAF8AZQByAHIAbwByAHMAIABwAGEAcgBhAG0AZQB0AGUAcgAsACAAaQBuAHAAdQB0ACAAcgBvAHcAcwAgAHcAaABlAHIAZQAgAGEAdAAgAGwAZQBhAHMAdAAgAG8AbgBlACAAYwBlAGwAbAAgAHYAYQBsAHUAZQAgAGkAcwAgAGEAbgAgAGUAcgByAG8AcgAgAGMAbwBkAGUALAAgAHQAaABlAG4AIAB0AGgAZQAgAHIAbwB3ACAAaQBzACAAZgBpAGwAdABlAHIAZQBkACAAbwB1AHQALgBcAG4AKgAvAFwAbgBDAHIAbwBzAHMASgBvAGkAbgAgAD0AIABMAEEATQBCAEQAQQAoAFwAbgAgACAAIAAgAC8ALwAgAFAAYQByAGEAbQBlAHQAZQByACAAZABlAGYAaQBuAGkAdABpAG8AbgBzAFwAbgAgACAAIAAgAGwAaQBzAHQAXwBvAG4AZQAsAFwAbgAgACAAIAAgAGwAaQBzAHQAXwB0AHcAbwAsAFwAbgAgACAAIAAgAFsAYwBvAG4AdgBlAHIAdABfAGwAaQBzAHQAXwBvAG4AZQBdACwAXABuACAAIAAgACAAWwBsAGkAcwB0AF8AbwBuAGUAXwBiAHkAXwBjAG8AbAB1AG0AbgBdACwAXABuACAAIAAgACAAWwBjAG8AbgB2AGUAcgB0AF8AbABpAHMAdABfAHQAdwBvAF0ALABcAG4AIAAgACAAIABbAGwAaQBzAHQAXwB0AHcAbwBfAGIAeQBfAGMAbwBsAHUAbQBuAF0ALABcAG4AIAAgACAAIABbAHIAZQBwAGwAYQBjAGUAXwBiAGwAYQBuAGsAcwBdACwAXABuACAAIAAgACAAWwBmAGkAbAB0AGUAcgBfAGIAbABhAG4AawBzAF0ALABcAG4AIAAgACAAIABbAGYAaQBsAHQAZQByAF8AZQByAHIAbwByAHMAXQAsAFwAbgAgACAAIAAgAFsAZABpAHMAdABpAG4AYwB0AF8AcgBvAHcAcwBdACwAXABuACAAIAAgACAAWwB2AGUAcgB0AGkAYwBhAGwAXwBvAHUAdABwAHUAdABdACwAXABuACAAIAAgACAALwAvACAATQBhAGkAbgAgAGYAdQBuAGMAdABpAG8AbgAgAGIAbwBkAHkALwBjAGEAbABjAHUAbABhAHQAaQBvAG4AcwBcAG4AIAAgACAAIABMAEUAVAAoAFwAbgAgACAAIAAgACAAIAAgACAALwAvACAARABlAGEAbABpAG4AZwAgAHcAaQB0AGgAIABvAHAAdABpAG8AbgBhAGwAIABwAGEAcgBhAG0AZQB0AGUAcgBzAFwAbgAgACAAIAAgACAAIAAgACAAXwBjAHYAdAAxACwAIABJAEYAKAAgAEkAUwBPAE0ASQBUAFQARQBEACgAYwBvAG4AdgBlAHIAdABfAGwAaQBzAHQAXwBvAG4AZQApACwAIABGAEEATABTAEUALAAgAGMAbwBuAHYAZQByAHQAXwBsAGkAcwB0AF8AbwBuAGUAKQAsAFwAbgAgACAAIAAgACAAIAAgACAAXwBiAHkAQwBvAGwAMQAsACAASQBGACgAIABJAFMATwBNAEkAVABUAEUARAAoAGwAaQBzAHQAXwBvAG4AZQBfAGIAeQBfAGMAbwBsAHUAbQBuACkALAAgAFQAUgBVAEUALAAgAGwAaQBzAHQAXwBvAG4AZQBfAGIAeQBfAGMAbwBsAHUAbQBuACkALABcAG4AIAAgACAAIAAgACAAIAAgAF8AYwB2AHQAMgAsACAASQBGACgAIABJAFMATwBNAEkAVABUAEUARAAoAGMAbwBuAHYAZQByAHQAXwBsAGkAcwB0AF8AdAB3AG8AKQAsACAARgBBAEwAUwBFACwAIABjAG8AbgB2AGUAcgB0AF8AbABpAHMAdABfAHQAdwBvACkALABcAG4AIAAgACAAIAAgACAAIAAgAF8AYgB5AEMAbwBsADIALAAgAEkARgAoACAASQBTAE8ATQBJAFQAVABFAEQAKABsAGkAcwB0AF8AdAB3AG8AXwBiAHkAXwBjAG8AbAB1AG0AbgApACwAIABUAFIAVQBFACwAIABsAGkAcwB0AF8AdAB3AG8AXwBiAHkAXwBjAG8AbAB1AG0AbgApACwAXABuACAAIAAgACAAIAAgACAAIABfAHIAZQBwACwAIABJAEYAKAAgAEkAUwBPAE0ASQBUAFQARQBEACgAcgBlAHAAbABhAGMAZQBfAGIAbABhAG4AawBzACkALAAgAFwAIgBcACIALAAgAHIAZQBwAGwAYQBjAGUAXwBiAGwAYQBuAGsAcwApACwAXABuACAAIAAgACAAIAAgACAAIABfAGIAbABuAGsALAAgAEkARgAoACAASQBTAE8ATQBJAFQAVABFAEQAKABmAGkAbAB0AGUAcgBfAGIAbABhAG4AawBzACkALAAgAEYAQQBMAFMARQAsACAAZgBpAGwAdABlAHIAXwBiAGwAYQBuAGsAcwApACwAXABuACAAIAAgACAAIAAgACAAIABfAGUAcgByAHMALAAgAEkARgAoACAASQBTAE8ATQBJAFQAVABFAEQAKABmAGkAbAB0AGUAcgBfAGUAcgByAG8AcgBzACkALAAgAEYAQQBMAFMARQAsACAAZgBpAGwAdABlAHIAXwBlAHIAcgBvAHIAcwApACwAXABuACAAIAAgACAAIAAgACAAIABfAGQAcwB0ACwAIABJAEYAKAAgAEkAUwBPAE0ASQBUAFQARQBEACgAZABpAHMAdABpAG4AYwB0AF8AcgBvAHcAcwApACwAIABGAEEATABTAEUALAAgAGQAaQBzAHQAaQBuAGMAdABfAHIAbwB3AHMAKQAsAFwAbgAgACAAIAAgACAAIAAgACAAXwB2AHIAdAAsACAASQBGACgAIABJAFMATwBNAEkAVABUAEUARAAoAHYAZQByAHQAaQBjAGEAbABfAG8AdQB0AHAAdQB0ACkALAAgAFQAUgBVAEUALAAgAHYAZQByAHQAaQBjAGEAbABfAG8AdQB0AHAAdQB0ACkALABcAG4AIAAgACAAIAAgACAAIAAgAC8ALwAgAEkAbgBwAHUAdAAgAGMAaABlAGMAawBzACAAZgBvAHIAIAB0AGgAZQAgAG8AcAB0AGkAbwBuAGEAbAAgAHAAYQByAGEAbQBlAHQAZQByAHMAIABhAG4AZAAgAHIAZQBxAHUAaQByAGUAZAAgAHAAYQByAGEAbQBlAHQAZQByAHMALAAgAHIAZQB0AHUAcgBuAGkAbgBnACAAdABoAGUAIABfAGkAbgBwAEMAaABrACAAdgBhAGwAdQBlACAAYQBzACAAMQAtAHQAbwAtADMAXABuACAAIAAgACAAIAAgACAAIABfAGMAaABrACwAIABSAEUARABVAEMARQAoADAALABcAG4AIAAgACAAIAAgACAAIAAgACAAIAAgACAAVgBTAFQAQQBDAEsAKABfAGMAdgB0ADEALAAgAF8AYgB5AEMAbwBsADEALAAgAF8AYwB2AHQAMgAsACAAXwBiAHkAQwBvAGwAMgAsACAAXwBiAGwAbgBrACwAIABfAGUAcgByAHMALAAgAF8AZABzAHQALAAgAF8AdgByAHQAKQAsAFwAbgAgACAAIAAgACAAIAAgACAAIAAgACAAIABMAEEATQBCAEQAQQAoAF8AYQBjAGMALABfAHYAYQBsACwAIABfAGEAYwBjACAAKwAgAEEATgBEACgAIABOAE8AVAAoAEkAUwBMAE8ARwBJAEMAQQBMACgAXwB2AGEAbAApACkALAAgAE4ATwBUACgASQBTAE4AVQBNAEIARQBSACgAXwB2AGEAbAApACkAKQApAFwAbgAgACAAIAAgACAAIAAgACAAKQAsAFwAbgAgACAAIAAgACAAIAAgACAAXwBpAG4AcABDAGgAawAsACAASQBGACgAXABuACAAIAAgACAAIAAgACAAIAAgACAAIAAgAE8AUgAoACAATgBPAFQAKABJAFMAUgBFAEYAKABsAGkAcwB0AF8AbwBuAGUAKQApACwAIABOAE8AVAAoAEkAUwBSAEUARgAoAGwAaQBzAHQAXwB0AHcAbwApACkAKQAsACAAMgAsAFwAbgAgACAAIAAgACAAIAAgACAAIAAgACAAIABJAEYAKABfAGMAaABrACAAPgAgADAALAAgADMALABcAG4AIAAgACAAIAAgACAAIAAgACAAIAAgACAAMQApAFwAbgAgACAAIAAgACAAIAAgACAAKQAsAFwAbgAgACAAIAAgACAAIAAgACAALwAvACAARABlAHQAZQByAG0AaQBuAGUAIABpAGYAIAB0AGgAZQAgAGkAbgBwAHUAdAAgAGEAcgByAGEAeQAgAGwAaQBzAHQAcwAgAGEAcgBlACAAdABvACAAYgBlACAAYwBvAG4AcwBpAGQAZQByAGUAZAAgAHYAZQByAHQAaQBjAGEAbABsAHkAIABvAHIAIABoAG8AcgBpAHoAbwBuAHQAYQBsAGwAeQAgAG8AcgBpAGUAbgB0AGUAZAAgACgAYQBzAHMAdQBtAGUAcwAgAHYAZQByAHQAaQBjAGEAbAAgAGkAZgAgAHMAcQB1AGEAcgBlACAAaQBuACAAZABpAG0AZQBuAHMAaQBvAG4AcwApAFwAbgAgACAAIAAgACAAIAAgACAALwAvACAAIAAtAC0AIABhAHMAcwB1AG0AZQBzACAAdgBlAHIAdABpAGMAYQBsACAAbwByAGkAZQBuAHQAYQB0AGkAbwBuACAAYgB5ACAAZABlAGYAYQB1AGwAdAAsACAAZQAuAGcALgAgAGkAZgAgAHQAaABlAHIAZQAgAGEAcgBlACAAcwBxAHUAYQByAGUAIABkAGkAbQBlAG4AcwBpAG8AbgBzAFwAbgAgACAAIAAgACAAIAAgACAAXwBoAHoAMQAsACAAKABDAE8ATABVAE0ATgBTACgAbABpAHMAdABfAG8AbgBlACkAIAA+ACAAUgBPAFcAUwAoAGwAaQBzAHQAXwBvAG4AZQApACkALABcAG4AIAAgACAAIAAgACAAIAAgAF8AaAB6ADIALAAgACgAQwBPAEwAVQBNAE4AUwAoAGwAaQBzAHQAXwB0AHcAbwApACAAPgAgAFIATwBXAFMAKABsAGkAcwB0AF8AdAB3AG8AKQApACwAXABuACAAIAAgACAAIAAgACAAIAAvAC8AIABSAGUAcABsAGEAYwBlACAAYgBsAGEAbgBrACAAdgBhAGwAdQBlAHMAIAB3AGkAdABoACAAdABoAGUAIAByAGUAcABsAGEAYwBlAG0AZQBuAHQAIABzAHQAcgBpAG4AZwAgAGEAcwAgAGEAcABwAHIAbwBwAHIAaQBhAHQAZQBcAG4AIAAgACAAIAAgACAAIAAgAF8AbABpAHMAdAAxACwAIABJAEYAKAAgAEkAUwBCAEwAQQBOAEsAKABsAGkAcwB0AF8AbwBuAGUAKQAsACAAXwByAGUAcAAsACAAbABpAHMAdABfAG8AbgBlACkALABcAG4AIAAgACAAIAAgACAAIAAgAF8AbABpAHMAdAAyACwAIABJAEYAKAAgAEkAUwBCAEwAQQBOAEsAKABsAGkAcwB0AF8AdAB3AG8AKQAsACAAXwByAGUAcAAsACAAbABpAHMAdABfAHQAdwBvACkALABcAG4AIAAgACAAIAAgACAAIAAgAC8ALwAgAFIAZQAtAG8AcgBpAGUAbgB0AGEAdABlACAAdABoAGUAIABpAG4AcAB1AHQAIABsAGkAcwB0AHMAIABpAGYAIABuAG8AdAAgAHYAZQByAHQAaQBjAGEAbAAsACAAYQBuAGQAIABjAG8AbgB2AGUAcgB0ACAAdABvACAAYQAgAHMAaQBuAGcAbABlACAAdgBlAHIAdABpAGMAYQBsACAAMQBEACAAYQByAHIAYQB5ACAAaQBmACAAYwBoAG8AcwBlAG4AIABiAHkAIAB0AGgAZQAgAHUAcwBlAHIAXABuACAAIAAgACAAIAAgACAAIABfAHQAYgBsADEALAAgAEwARQBUACgAXABuACAAIAAgACAAIAAgACAAIAAgACAAIAAgAF8AdABUACwAIABJAEYAKABfAGgAegAxACwAIABUAFIAQQBOAFMAUABPAFMARQAoAF8AbABpAHMAdAAxACkALAAgAF8AbABpAHMAdAAxACkALABcAG4AIAAgACAAIAAgACAAIAAgACAAIAAgACAASQBGACgAXwBjAHYAdAAxACwAXABuACAAIAAgACAAIAAgACAAIAAgACAAIAAgACAAIAAgACAAVABPAEMATwBMACgAXwB0AFQALAAgADAALAAgAEkARgAoAF8AaAB6ADEALAAgAE4ATwBUACgAXwBiAHkAQwBvAGwAMQApACwAIABfAGIAeQBDAG8AbAAxACkAKQAsAFwAbgAgACAAIAAgACAAIAAgACAAIAAgACAAIAAgACAAIAAgAF8AdABUAFwAbgAgACAAIAAgACAAIAAgACAAIAAgACAAIAApAFwAbgAgACAAIAAgACAAIAAgACAAKQAsAFwAbgAgACAAIAAgACAAIAAgACAAXwB0AGIAbAAyACwAIABMAEUAVAAoAFwAbgAgACAAIAAgACAAIAAgACAAIAAgACAAIABfAHQAVAAsACAASQBGACgAXwBoAHoAMgAsACAAVABSAEEATgBTAFAATwBTAEUAKABfAGwAaQBzAHQAMgApACwAIABfAGwAaQBzAHQAMgApACwAXABuACAAIAAgACAAIAAgACAAIAAgACAAIAAgAEkARgAoAF8AYwB2AHQAMgAsAFwAbgAgACAAIAAgACAAIAAgACAAIAAgACAAIAAgACAAIAAgAFQATwBDAE8ATAAoAF8AdABUACwAIAAwACwAIABJAEYAKABfAGgAegAyACwAIABOAE8AVAAoAF8AYgB5AEMAbwBsADIAKQAsACAAXwBiAHkAQwBvAGwAMgApACkALABcAG4AIAAgACAAIAAgACAAIAAgACAAIAAgACAAIAAgACAAIABfAHQAVABcAG4AIAAgACAAIAAgACAAIAAgACAAIAAgACAAKQBcAG4AIAAgACAAIAAgACAAIAAgACkALABcAG4AIAAgACAAIAAgACAAIAAgAC8ALwAgAEYAbwByACAAdABoAGUAIAB2AGUAcgB0AGkAYwBhAGwAIABhAG4AZAAgAGMAbwBuAHYAZQByAHQAZQBkACAAbABpAHMAdABzACwAIABjAHIAZQBhAHQAZQAgAGEAIABmAGkAbAB0AGUAcgAgAGkAbgBjAGwAdQBzAGkAbwBuACAAbABpAHMAdAAgAGEAbgBkACAAZgBpAGwAdABlAHIAIABhAHMAIABkAGUAdABlAHIAbQBpAG4AZQBkACAAYgB5ACAAdABoAGUAIAB1AHMAZQByACAAaQBuAHAAdQB0AHMAXABuACAAIAAgACAAIAAgACAAIABfAGkAbgBjADEALAAgAEIAWQBSAE8AVwAoAF8AdABiAGwAMQAsACAATABBAE0AQgBEAEEAKABfAHIAbwB3ACwAIABJAEYAKABfAGIAbABuAGsALAAgAFMAVQBNACgALQAtACgASQBGAE4AQQAoAF8AcgBvAHcALAAgAFwAIgAjAFwAIgApACAAPAA+ACAAXAAiAFwAIgApACkALAAgADEAKQAgACoAIABJAEYAKABfAGUAcgByAHMALAAgAE4ATwBUACgASQBTAEUAUgBSAE8AUgAoAFMAVQBNACgAXwByAG8AdwApACkAKQAsACAAMQApACkAKQAsAFwAbgAgACAAIAAgACAAIAAgACAAXwBpAG4AYwAyACwAIABCAFkAUgBPAFcAKABfAHQAYgBsADIALAAgAEwAQQBNAEIARABBACgAXwByAG8AdwAsACAASQBGACgAXwBiAGwAbgBrACwAIABTAFUATQAoAC0ALQAoAEkARgBOAEEAKABfAHIAbwB3ACwAIABcACIAIwBcACIAKQAgADwAPgAgAFwAIgBcACIAKQApACwAIAAxACkAIAAqACAASQBGACgAXwBlAHIAcgBzACwAIABOAE8AVAAoAEkAUwBFAFIAUgBPAFIAKABTAFUATQAoAF8AcgBvAHcAKQApACkALAAgADEAKQApACkALABcAG4AIAAgACAAIAAgACAAIAAgAF8AZgBsAHQAcgAxACwAIABGAEkATABUAEUAUgAoAF8AdABiAGwAMQAsACAAXwBpAG4AYwAxACkALABcAG4AIAAgACAAIAAgACAAIAAgAF8AZgBsAHQAcgAyACwAIABGAEkATABUAEUAUgAoAF8AdABiAGwAMgAsACAAXwBpAG4AYwAyACkALABcAG4AIAAgACAAIAAgACAAIAAgAC8ALwAgAEMAYQBsAGMAdQBsAGEAdABlACAAdABoAGUAIABuAHUAbQBiAGUAcgAgAG8AZgAgAHIAbwB3AHMAIABhAG4AZAAgAGMAbwBsAHUAbQBuAHMAIABmAG8AcgAgAGUAYQBjAGgAIABvAGYAIAB0AGgAZQAgAGYAaQBsAHQAZQByAGUAZAAgAGwAaQBzAHQAcwBcAG4AIAAgACAAIAAgACAAIAAgAF8AcgByADEALAAgAFIATwBXAFMAKABfAGYAbAB0AHIAMQApACwAXABuACAAIAAgACAAIAAgACAAIABfAHIAcgAyACwAIABSAE8AVwBTACgAXwBmAGwAdAByADIAKQAsAFwAbgAgACAAIAAgACAAIAAgACAAXwBjAGMAMQAsACAAQwBPAEwAVQBNAE4AUwAoAF8AZgBsAHQAcgAxACkALABcAG4AIAAgACAAIAAgACAAIAAgAF8AYwBjADIALAAgAEMATwBMAFUATQBOAFMAKABfAGYAbAB0AHIAMgApACwAXABuACAAIAAgACAAIAAgACAAIAAvAC8AIABDAGEAbABjAHUAbABhAHQAZQAgAHQAaABlACAAbwB1AHQAcAB1AHQAIABhAHIAcgBhAHkAXABuACAAIAAgACAAIAAgACAAIABfAHIAdABuACwAIABMAEUAVAAoAFwAbgAgACAAIAAgACAAIAAgACAAIAAgACAAIAAvAC8AIABDAHIAZQBhAHQAZQAgAHQAaABlACAAcgBlAHAAZQBhAHQAZQBkACAAbABpAHMAdABzACAAYQBuAGQAIABzAHQAYQBjAGsAIABoAG8AcgBpAHoAbwBuAHQAYQBsAGwAeQBcAG4AIAAgACAAIAAgACAAIAAgACAAIAAgACAAXwBjAFQALAAgAEgAUwBUAEEAQwBLACgAXABuACAAIAAgACAAIAAgACAAIAAgACAAIAAgACAAIAAgACAATQBBAEsARQBBAFIAUgBBAFkAKABfAHIAcgAxACAAKgAgAF8AcgByADIALAAgAF8AYwBjADEALAAgAEwAQQBNAEIARABBACgAXwByAG8AdwAsAF8AYwBvAGwALAAgAEkATgBEAEUAWAAoAF8AZgBsAHQAcgAxACwAIABSAE8AVQBOAEQAVQBQACgAXwByAG8AdwAgAC8AIABfAHIAcgAyACwAIAAwACkALAAgAF8AYwBvAGwAKQApACkALABcAG4AIAAgACAAIAAgACAAIAAgACAAIAAgACAAIAAgACAAIABNAEEASwBFAEEAUgBSAEEAWQAoAF8AcgByADEAIAAqACAAXwByAHIAMgAsACAAXwBjAGMAMgAsACAATABBAE0AQgBEAEEAKABfAHIAbwB3ACwAXwBjAG8AbAAsACAASQBOAEQARQBYACgAXwBmAGwAdAByADIALAAgAE0ATwBEACgAXwByAG8AdwAgAC0AIAAxACwAIABfAHIAcgAyACkAIAArACAAMQAsACAAXwBjAG8AbAApACkAKQBcAG4AIAAgACAAIAAgACAAIAAgACAAIAAgACAAKQAsAFwAbgAgACAAIAAgACAAIAAgACAAIAAgACAAIAAvAC8AIABMAGkAbQBpAHQAIAB0AG8AIAB1AG4AaQBxAHUAZQAgAHIAbwB3AHMAIABvAG4AbAB5ACAAYQBzACAAcgBlAHEAdQBpAHIAZQBkACAAYgB5ACAAdQBzAGUAcgAgAGkAbgBwAHUAdABzAFwAbgAgACAAIAAgACAAIAAgACAAIAAgACAAIABfAGQAVAAsACAASQBGACgAXwBkAHMAdAAsAFwAbgAgACAAIAAgACAAIAAgACAAIAAgACAAIAAgACAAIAAgAFUATgBJAFEAVQBFACgAXwBjAFQAKQAsAFwAbgAgACAAIAAgACAAIAAgACAAIAAgACAAIAAgACAAIAAgAF8AYwBUAFwAbgAgACAAIAAgACAAIAAgACAAIAAgACAAIAApACwAXABuACAAIAAgACAAIAAgACAAIAAgACAAIAAgAC8ALwAgAFQAcgBhAG4AcwBwAG8AcwBlACAAdABoAGUAIAB2AGUAcgB0AGkAYwBhAGwAIABvAHUAdABwAHUAdAAgAGEAcgByAGEAeQAgAHQAbwAgAGgAbwByAGkAegB0AG8AbgBhAGwAIAAoAGwAZQBmAHQALQB0AG8ALQByAGkAZwBoAHQAKQAgAGEAcwAgAHIAZQBxAHUAaQByAGUAZAAgAGIAeQAgAHUAcwBlAHIAIABpAG4AcAB1AHQAcwBcAG4AIAAgACAAIAAgACAAIAAgACAAIAAgACAAXwByAFQALAAgAEkARgAoAE4ATwBUACgAXwB2AHIAdAApACwAXABuACAAIAAgACAAIAAgACAAIAAgACAAIAAgACAAIAAgACAAVABSAEEATgBTAFAATwBTAEUAKABfAGQAVAApACwAXABuACAAIAAgACAAIAAgACAAIAAgACAAIAAgACAAIAAgACAAXwBkAFQAXABuACAAIAAgACAAIAAgACAAIAAgACAAIAAgACkALAAgAF8AcgBUAFwAbgAgACAAIAAgACAAIAAgACAAKQAsAFwAbgAgACAAIAAgACAAIAAgACAALwAvACAAQwBoAGUAYwBrACAAaQBmACAAYQBuACAAaQBuAHAAdQB0ACAAYwBoAGUAYwBrACAAaABhAHMAIABmAGwAYQBnAGcAZQBkAFwAbgAgACAAIAAgACAAIAAgACAALwAvACAAIAAtAC0AIABpAGYAIABzAG8ALAAgAG8AdQB0AHAAdQB0ACAAdABoAGUAIABhAHAAcAByAG8AcAByAGkAYQB0AGUAIABlAHIAcgBvAHIAIABjAG8AZABlAFwAbgAgACAAIAAgACAAIAAgACAALwAvACAAIAAtAC0AIABpAGYAIABuAG8AdAAgAG8AdQB0AHAAdQB0ACAAdABoAGUAIABjAGEAbABjAHUAbABhAHQAZQBkACAAbwB1AHQAcAB1AHQAIABhAHIAcgBhAHkAXABuACAAIAAgACAAIAAgACAAIABDAEgATwBPAFMARQAoAF8AaQBuAHAAQwBoAGsALAAgAF8AcgB0AG4ALAAgAEkATgBEAEkAUgBFAEMAVAAoAFwAIgBcACIAKQAsACAAIwBWAEEATABVAEUAIQApAFwAbgAgACAAIAAgACkAXABuACkAOwBcAG4AXABuAC8AKgBcAG4AIAAgACAAIABOAGEAbQBlADoAIAAgACAAIAAgACAAIAAgAEYAaQBuAGQASQB0AGUAbQAoACkAXABuACAAIAAgACAAVgBlAHIAcwBpAG8AbgA6ACAAIAAgACAAIAAxAC4AMAA3ACAAKAAwADgALQBBAHAAcgAtADIAMAAyADUAKQAgAC0ALQAgAFIAIABTAGkAbABrACwAIABSAFgATAAgAEQAZQB2AGUAbABvAHAAbQBlAG4AdABcAG4AIAAgACAAIABEAGUAcwBjAHIAaQBwAHQAaQBvAG4AOgAgACoALwAvACoAKgBGAHUAbgBjAHQAaQBvAG4AIABmAG8AcgAgAGYAaQBuAGQAaQBuAGcAIABtAGEAdABjAGgAaQBuAGcAIAB2AGEAbAB1AGUAcwAgAHcAaQB0AGgAaQBuACAAYQAgAHMAbwB1AHIAYwBlACAAYQByAHIAYQB5ACoALwAvACoAXABuACAAIAAgACAAIAAgACAAIAAgACAAIAAgACAAIAAgACAAIABGAG8AcgAgAGUAYQBjAGgAIABtAGEAdABjAGgAIAB0AGgAYQB0ACAAaQBzACAAZgBvAHUAbgBkACwAIAB0AGgAZQAgAGYAdQBuAGMAdABpAG8AbgAgAGMAYQBuACAAcgBlAHQAdQByAG4AIAB0AGgAZQAgAG0AYQB0AGMAaABlAGQAIAB2AGEAbAB1AGUAcwAsACAAcgBlAGwAYQB0AGkAdgBlACAAcABvAHMAaQB0AGkAbwBuACAAbwBmACAAdABoAGUAIABtAGEAdABjAGgAIAB3AGkAdABoAGkAbgAgAHQAaABlACAAcwBvAHUAcgBjAGUAIABhAHIAcgBhAHkAIABvAHIAIAB3AG8AcgBrAHMAaABlAGUAdAAsACAAbwByACAAdABoAGUAIABjAGUAbABsACAAQQBkAGQAcgBlAHMAcwAuAFwAbgAgACAAIAAgACAAIAAgACAAIAAgACAAIAAgACAAIAAgACAATQBhAHQAYwBoACAAbABvAGcAaQBjACAAYwBhAG4AIABiAGUAIABjAGgAbwBzAGUAbgAgAGIAZQB5AG8AbgBkACAAcwBpAG0AcABsAHkAIABlAHEAdQBhAGwALQB0AG8ALQBtAGEAdABjAGgAaQBuAGcAIABsAG8AZwBpAGMALAAgAGkAbgBjAGwAdQBkAGkAbgBnACAAYQAgAHAAYQByAHQAaQBhAGwAIAB0AGUAeAB0ACAAbQBhAHQAYwBoACAAYQBuAGQAIAByAGUAZwB1AGwAYQByACAAZQB4AG8AcgBlAHMAcwBpAG8AbgAgACgAUgBlAGcARQB4ACkAIAB0AGUAcwB0AC4AXABuACAAIAAgACAAUABhAHIAYQBtAGUAdABlAHIAcwA6AFwAbgAgACAAIAAgACAAIAAgACAAKwAgAHIAYQBuAGcAZQAgACAAIAAgACAAIAAgACAAIAA9ACAAKAByAGUAcQB1AGkAcgBlAGQAKQAgAFIAYQBuAGcAZQAgAG8AZgAgAGMAZQBsAGwAcwAgAGMAbwBuAHQAYQBpAG4AaQBuAGcAIAB0AGgAZQAgAHMAbwB1AHIAYwBlACAAYQByAHIAYQB5ACAAdABvACAAbABvAG8AawAgAHcAaQB0AGgAaQBuADsAIABjAGEAbgAgAGIAZQAgAGEAIAAxAEQAIABvAHIAIAAyAEQAIABhAHIAcgBhAHkAIABpAG4AIABhAG4AeQAgAG8AcgB0AGkAZQBuAHQAYQB0AGkAbwBuAC4AXABuACAAIAAgACAAIAAgACAAIAArACAAZgBpAG4AZABfAGkAdABlAG0AIAAgACAAIAAgAD0AIAAoAHIAZQBxAHUAaQByAGUAZAApACAAVABoAGUAIAB2AGEAbAB1AGUAIAB0AG8AIABsAG8AbwBrACAAZgBvAHIAIAB3AGkAdABoAGkAbgAgAHQAaABlACAAcwBvAHUAcgBjAGUAIAByAGEAbgBnAGUALgBcAG4AIAAgACAAIAAgACAAIAAgACAAIAAgACAAIAAgACAAIAAgACAAIAAgACAAIAAgACAAIAAgACAAIAAgACAAIAAgACAAIAAgACAAIABUAGgAaQBzACAAYwBhAG4AIABiAGUAIABhACAAbgB1AG0AYgBlAHIALAAgAGEAIAB0AGUAeAB0ACAAcwB0AHIAaQBuAGcALAAgAG8AcgAgAGEAIABjAGUAbABsACAAcgBlAGYAZQByAGUAbgBjAGUALAAgAGIAdQB0ACAAcwBoAG8AdQBsAGQAIABiAGUAIABhACAAcwBpAG4AZwBsAGUAIAB2AGEAbAB1AGUAIAByAGEAdABoAGUAcgAgAHQAaABhAG4AIABhAG4AIABhAHIAcgBhAHkALgBcAG4AIAAgACAAIAAgACAAIAAgACAAIAAgACAAIAAgACAAIAAgACAAIAAgACAAIAAgACAAIAAgACAAIAAgACAAIAAgACAAIAAgACAAIABJAGYAIAB0AGgAZQAgAFIAZQBnAEUAeAAgAG0AYQB0AGMAaABfAHQAeQBwAGUAIABvAHAAdABpAG8AbgAgAGkAcwAgAHMAZQBsAGUAYwB0AGUAZAAsACAAdABoAGUAIABmAGkAbgBkAF8AaQB0AGUAbQAgAHYAYQBsAHUAZQAgAGkAcwAgAHUAcwBlAGQAIABhAHMAIAB0AGgAZQAgAHIAZQBnAHUAbABhAHIAIABlAHgAcAByAGUAcwBzAGkAbwBuACAAcwB0AHIAaQBuAGcALgBcAG4AIAAgACAAIAAgACAAIAAgACsAIABtAGEAdABjAGgAXwB0AHkAcABlACAAIAAgACAAPQAgACgAbwBwAHQAaQBvAG4AYQBsACkAIABTAGkAbgBnAGwAZQAgAHYAYQBsAHUAZQAgACgAYwBhAG4AIABiAGUAIABhACAAbgB1AG0AYgBlAHIAIABvAHIAIAB0AGUAeAB0ACAAcwB0AHIAaQBuAGcAKQAgAHQAbwAgAGQAZQB0AGUAcgBtAGkAbgBlACAAdABoAGUAIABtAGEAdABjAGgAIAB0AHkAcABlACAAdABvACAAdQBzAGUAIAB0AG8AIABmAGkAbgBkACAAdgBhAGwAdQBlAHMALgBcAG4AIAAgACAAIAAgACAAIAAgACAAIAAgACAAIAAgACAAIAAgACAAIAAgACAAIAAgACAAIAAgACAAIAAgACAAIAAgACAAIAAgACAAIABWAGEAbABpAGQAIABpAG4AcAB1AHQAcwAgAGEAcgBlACAAYQAgAG4AdQBtAGIAZQByACAAYgBlAHQAdwBlAGUAbgAgADAAIABhAG4AZAAgADYALAAgAG8AcgAgAGEAIAB2AGEAbABpAGQAIABzAHQAcgBpAG4AZwAgAGYAcgBvAG0AIAB0AGgAZQAgAGwAaQBzAHQAIABiAGUAbABvAHcAOwAgAEkAZgAgAG4AbwB0ACAAcwB1AHAAcABsAGkAZQBkACwAIAB3AGkAbABsACAAZABlAGYAYQB1AGwAdAAgAHQAbwAgADAALgBcAG4AIAAgACAAIAAgACAAIAAgACAAIAAgACAAIAAgACAAIAAgACAAIAAgACAAIAAgACAAIAAgACAAIAAgACAAIAAgACAAXAAiAD0AXAAiACAAIAAwACAAPQAgACgAZABlAGYAYQB1AGwAdAApACAAdQBzAGUAcwAgAGUAdQBxAGEAbAAtAHQAbwAgAG0AYQB0AGMAaABpAG4AZwAgAGwAbwBnAGkAYwBcAG4AIAAgACAAIAAgACAAIAAgACAAIAAgACAAIAAgACAAIAAgACAAIAAgACAAIAAgACAAIAAgACAAIAAgACAAIAAgAFwAIgA8AD4AXAAiACAAIAAxACAAPQAgAHUAcwBlAHMAIABuAG8AdAAtAGUAcQB1AGEAbAAtAHQAbwAgAG0AYQB0AGMAaABpAG4AZwAgAGwAbwBnAGkAYwBcAG4AIAAgACAAIAAgACAAIAAgACAAIAAgACAAIAAgACAAIAAgACAAIAAgACAAIAAgACAAIAAgACAAIAAgACAAIAAgACAAXAAiAD4AXAAiACAAIAAyACAAPQAgAHUAcwBlAHMAIABnAHIAZQBhAHQAZQByAC0AdABoAGEAbgAgAG0AYQB0AGMAaABpAG4AZwAgAGwAbwBnAGkAYwBcAG4AIAAgACAAIAAgACAAIAAgACAAIAAgACAAIAAgACAAIAAgACAAIAAgACAAIAAgACAAIAAgACAAIAAgACAAIAAgACAAXAAiADwAXAAiACAAIAAzACAAPQAgAHUAcwBlAHMAIABsAGUAcwBzAC0AdABoAGEAbgAgAG0AYQB0AGMAaABpAG4AZwAgAGwAbwBnAGkAYwBcAG4AIAAgACAAIAAgACAAIAAgACAAIAAgACAAIAAgACAAIAAgACAAIAAgACAAIAAgACAAIAAgACAAIAAgACAAIAAgAFwAIgA+AD0AXAAiACAAIAA0ACAAPQAgAHUAcwBlAHMAIABnAHIAZQBhAHQAZQByAC0AdABoAGEAbgAtAG8AcgAtAGUAcQB1AGEAbAAtAHQAbwAgAG0AYQB0AGMAaABpAG4AZwAgAGwAbwBnAGkAYwBcAG4AIAAgACAAIAAgACAAIAAgACAAIAAgACAAIAAgACAAIAAgACAAIAAgACAAIAAgACAAIAAgACAAIAAgACAAIAAgAFwAIgA8AD0AXAAiACAAIAA1ACAAPQAgAHUAcwBlAHMAIABsAGUAcwBzAC0AdABoAGEAbgAtAG8AcgAtAGUAcQB1AGEAbAAtAHQAbwAgAG0AYQB0AGMAaABpAG4AZwAgAGwAbwBnAGkAYwBcAG4AIAAgACAAIAAgACAAIAAgACAAIAAgACAAIAAgACAAIAAgACAAIAAgACAAIAAgACAAIAAgACAAIAAgACAAXAAiAGYAaQBuAGQAXAAiACAAIAA2ACAAPQAgAGEAdAB0AGUAbQBwAHQAcwAgAHQAbwAgAGYAaQBuAGQAIABhACAAcwB1AGIALQBzAHQAcgBpAG4AZwAgAC8AIABwAGEAcgB0AC0AcwB0AHIAaQBuAGcAIAB3AGkAdABoAGkAbgAgAHQAaABlACAAcwBvAHUAcgBjAGUAIAB2AGEAbAB1AGUAcwA7ACAAdQBzAGUAcwAgAG4AbwBuAC0AYwBhAHMAZQAgAHMAZQBuAHMAaQB0AGkAdgBlACAAcwBlAGEAcgBjAGgAXABuACAAIAAgACAAIAAgACAAIAAgACAAIAAgACAAIAAgACAAIAAgACAAIAAgACAAIAAgACAAIAAgACAAIABcACIAcgBlAGcAZQB4AFwAIgAgACAANwAgAD0AIAB1AHMAZQBzACAAYQAgAHIAZQBnAHUAbABhAHIAIABlAHgAcAByAGUAcwBzAGkAbwBuACAAKABSAGUAZwBFAHgAKQAgAHQAbwAgAHQAZQBzAHQAIAB0AGgAZQAgAHMAbwB1AHIAYwBlACAAdgBhAGwAdQBlAHMAIABhAG4AZAAgAG0AYQB0AGMAaAAgAGkAZgAgAFQAUgBVAEUAXABuACAAIAAgACAAIAAgACAAIAArACAAbwB1AHQAcAB1AHQAXwB0AHkAcABlACAAIAAgAD0AIAAoAG8AcAB0AGkAbwBuAGEAbAApACAAUwBpAG4AZwBsAGUAIABuAHUAbQBiAGUAcgAgAGIAZQB0AHcAZQBlAG4AIAAwACAAYQBuAGQAIAA1ACAAdABvACAAZABlAHQAZQByAG0AaQBuAGUAIAB0AGgAZQAgAGYAdQBuAGMAdABpAG8AbgAgAG8AdQB0AHAAdQB0ACAAdAB5AHAAZQAvAGYAbwByAG0AYQB0ADsAIABpAGYAIABuAG8AIAB2AGEAbAB1AGUAIABpAHMAIABwAHIAbwB2AGkAZABlAGQALAAgAHcAaQBsAGwAIABkAGUAZgBhAHUAbAB0ACAAdABvACAAMAAuAFwAbgAgACAAIAAgACAAIAAgACAAIAAgACAAIAAgACAAIAAgACAAIAAgACAAIAAgACAAIAAgACAAIAAgACAAIAAgACAAIAAgACAAIAAgACAAMAAgAD0AIAAoAGQAZQBmAGEAdQBsAHQAKQAgAGwAaQBzAHQAIABvAGYAIABtAGEAdABjAGgAZQBkACAAdgBhAGwAdQBlAHMAIABpAG4AIAB2AGUAcgB0AGkAYwBhAGwAIABvAHIAaQBlAG4AdABhAHQAaQBvAG4AXABuACAAIAAgACAAIAAgACAAIAAgACAAIAAgACAAIAAgACAAIAAgACAAIAAgACAAIAAgACAAIAAgACAAIAAgACAAIAAgACAAIAAgACAAIAAxACAAPQAgAHQAaABlACAAcgBlAGwAYQB0AGkAdgBlACAAcABvAHMAaQB0AGkAbwBuACAAbwBmACAAZQBhAGMAaAAgAG0AYQB0AGMAaAAgAHcAaQB0AGgAaQBuACAAdABoAGUAIABzAG8AdQByAGMAZQAgAGEAcgByAGEAeQAsACAAaQBuACAAdABoAGUAIABmAG8AcgBtAGEAdAA6ACAAWwByAG8AdwBdACwAWwBjAG8AbABdAFwAbgAgACAAIAAgACAAIAAgACAAIAAgACAAIAAgACAAIAAgACAAIAAgACAAIAAgACAAIAAgACAAIAAgACAAIAAgACAAIAAgACAAIAAgACAAMgAgAD0AIAB0AGgAZQAgAGEAYgBzAG8AbAB1AHQAZQAgAHAAbwBzAGkAdABpAG8AbgAgAG8AZgAgAGUAYQBjAGgAIABtAGEAdABjAGgAIAB3AGkAdABoAGkAbgAgAHQAaABlACAAcwBvAHUAcgBjAGUAIAB3AG8AcgBrAHMAaABlAGUAdAAsACAAaQBuACAAdABoAGUAIABmAG8AcgBtAGEAdAA6ACAAWwByAG8AdwBdACwAWwBjAG8AbABdAFwAbgAgACAAIAAgACAAIAAgACAAIAAgACAAIAAgACAAIAAgACAAIAAgACAAIAAgACAAIAAgACAAIAAgACAAIAAgACAAIAAgACAAIAAgACAAMwAgAD0AIAB0AGgAZQAgAGMAZQBsAGwAIABhAGQAZAByAGUAcwBzACAAbwBmACAAZQBhAGMAaAAgAG0AYQB0AGMAaAAgAHUAcwBpAG4AZwAgAHQAaABlACAAYwBlAGwAbAAgAHIAZQBmAGUAcgBlAG4AYwBlACAAZgBvAHIAbQBhAHQAOgAgAEEAMQBcAG4AIAAgACAAIAAgACAAIAAgACAAIAAgACAAIAAgACAAIAAgACAAIAAgACAAIAAgACAAIAAgACAAIAAgACAAIAAgACAAIAAgACAAIAAgADQAIAA9ACAAdABoAGUAIABhAGIAcwBvAGwAdQB0AGUAIABjAGUAbABsACAAYQBkAGQAcgBlAHMAcwAgAG8AZgAgAGUAYQBjAGgAIABtAGEAdABjAGgAIAB1AHMAaQBuAGcAIAB0AGgAZQAgAGMAZQBsAGwAIAByAGUAZgBlAHIAZQBuAGMAZQAgAGYAbwByAG0AYQB0ADoAIAAkAEEAJAAxAFwAbgAgACAAIAAgACAAIAAgACAAIAAgACAAIAAgACAAIAAgACAAIAAgACAAIAAgACAAIAAgACAAIAAgACAAIAAgACAAIAAgACAAIAAgACAANQAgAD0AIAB0AGgAZQAgAGMAbwB1AG4AdAAgAG8AZgAgAHQAaABlACAAbgB1AG0AYgBlAHIAIABvAGYAIABmAG8AdQBuAGQAIABtAGEAdABjAGgAZQBzAFwAbgAgACAAIAAgACAAIAAgACAAKwAgAGkAZgBfAG4AbwB0AF8AZgBvAHUAbgBkACAAIAA9ACAAKABvAHAAdABpAG8AbgBhAGwAKQAgAFMAaQBuAGcAbABlACAAdgBhAGwAdQBlACAAKABjAGEAbgAgAGIAZQAgAGEAIABuAHUAbQBiAGUAcgAgAG8AcgAgAHQAZQB4AHQAIABzAHQAcgBpAG4AZwApACAAdwBoAGkAYwBoACAAaQBzACAAcgBlAHQAdQByAG4AZQBkACAAYgB5ACAAdABoAGUAIABmAHUAbgBjAHQAaQBvAG4AIABpAGYAIABuAG8AIABtAGEAdABjAGgAZQBzACAAYQByAGUAIABmAG8AdQBuAGQALgBcAG4AIAAgACAAIAAgACAAIAAgACAAIAAgACAAIAAgACAAIAAgACAAIAAgACAAIAAgACAAIAAgACAAIAAgACAAIAAgACAAIAAgACAAIABJAGYAIABuAG8AdAAgAHMAdQBwAHAAbABpAGUAZAAsACAAdABoAGUAIABmAHUAbgBjAHQAaQBvAG4AIAB3AGkAbABsACAAZABlAGYAYQB1AGwAdAAgAHQAbwAgAHIAZQB0AHUAcgBuAGkAbgBnACAAYQAgACMATgAvAEEAIAB2AGEAbAB1AGUALgBcAG4AIAAgACAAIAAgACAAIAAgACsAIABhAGQAZABfAGgAZQBhAGQAZQByACAAIAAgACAAPQAgACgAbwBwAHQAaQBvAG4AYQBsACkAIABBACAAVAByAHUAZQAvAEYAYQBsAHMAZQAgAHYAYQBsAHUAZQAgAHQAbwAgAGQAZQB0AGUAcgBtAGkAbgBlACAAdwBoAGUAdABoAGUAcgAgAG8AcgAgAG4AbwB0ACAAdABvACAAYQBkAGQAIABhACAAaABlAGEAZABlAHIAIAByAG8AdwAgAHQAbwAgAHQAaABlACAAZgB1AG4AYwB0AGkAbwBuACAAbwB1AHQAcAB1AHQAIABhAHIAcgBhAHkALgBcAG4AIAAgACAAIAAgACAAIAAgACAAIAAgACAAIAAgACAAIAAgACAAIAAgACAAIAAgACAAIAAgACAAIAAgACAAIAAgACAAIAAgACAAIABUAGgAZQAgAGkAbgBwAHUAdAAgAGMAYQBuACAAYgBlACAAZQBpAHQAaABlAHIAIABUAFIAVQBFAC8ARgBBAEwAUwBFACAAbwByACAAMQAvADAALgBcAG4AIAAgACAAIAAgACAAIAAgACAAIAAgACAAIAAgACAAIAAgACAAIAAgACAAIAAgACAAIAAgACAAIAAgACAAIAAgACAAIAAgACAAIABJAGYAIABuAG8AdAAgAHMAdQBwAHAAbABpAGUAZAAsACAAdwBpAGwAbAAgAGQAZQBmAGEAdQBsAHQAIAB0AG8AIABGAEEATABTAEUAIAAoADAAKQAuAFwAbgAgACAAIAAgACAAIAAgACAAKwAgAHMAcABsAGkAdABfAG8AdQB0AHAAdQB0ACAAIAA9ACAAKABvAHAAdABpAG8AbgBhAGwAKQAgAEEAIABUAHIAdQBlAC8ARgBhAGwAcwBlACAAdgBhAGwAdQBlACAAdABvACAAZABlAHQAZQByAG0AaQBuAGUAIAB3AGgAZQB0AGgAZQByACAAbwByACAAbgBvAHQAIABzAHAAbABpAHQAIAB0AGgAZQAgAG8AdQB0AHAAdQB0ACAAYQByAHIAYQB5ACAAaQBuAHQAbwAgAHQAdwBvACAAYwBvAGwAdQBtAG4AcwAgAGEAcwAgAGEAcABwAHIAbwBwAHIAaQBhAHQAZQAuAFwAbgAgACAAIAAgACAAIAAgACAAIAAgACAAIAAgACAAIAAgACAAIAAgACAAIAAgACAAIAAgACAAIAAgACAAIAAgACAAIAAgACAAIAAgAEkAZgAgAHQAaABlACAAbwB1AHQAcAB1AHQAXwB0AHkAcABlACAAcwBlAGwAZQBjAHQAZQBkACAAaQBzACAAcgBlAGwAYQB0AGkAdgBlACAAbwByACAAYQBiAG8AbABzAHUAdABlACAAcABvAHMAaQB0AGkAbwBuACwAIAB0AGgAZQBuACAAdABoAGkAcwAgAG8AcAB0AGkAbwBuACAAYwBhAG4AIABzAHAAbABpAHQAIAB0AGgAZQAgAHAAbwBzAGkAdABpAG8AbgAgAG8AZgAgAGUAYQBjAGgAIABtAGEAdABjAGgAIABpAG4AdABvACAAYQAgADIAIABjAG8AbAB1AG0AbgAgAGEAcgByAGEAeQAgAGYAbwByACAAcgBvAHcAIABhAG4AZAAgAGMAbwBsAHUAbQBuACAAdgBhAGwAdQBlAHMALgBcAG4AIAAgACAAIAAgACAAIAAgACAAIAAgACAAIAAgACAAIAAgACAAIAAgACAAIAAgACAAIAAgACAAIAAgACAAIAAgACAAIAAgACAAIABUAGgAZQAgAGkAbgBwAHUAdAAgAGMAYQBuACAAYgBlACAAZQBpAHQAaABlAHIAIABUAFIAVQBFAC8ARgBBAEwAUwBFACAAbwByACAAMQAvADAALgBcAG4AIAAgACAAIAAgACAAIAAgACAAIAAgACAAIAAgACAAIAAgACAAIAAgACAAIAAgACAAIAAgACAAIAAgACAAIAAgACAAIAAgACAAIABJAGYAIABuAG8AdAAgAHMAdQBwAHAAbABpAGUAZAAsACAAdwBpAGwAbAAgAGQAZQBmAGEAdQBsAHQAIAB0AG8AIABGAEEATABTAEUAIAAoADAAKQAuAFwAbgAgACAAIAAgAEUAcgByAG8AcgAgAGMAbwBkAGUAcwA6AFwAbgAgACAAIAAgACAAIAAgACAAIAAgACAAIAAjAFIARQBGACEAIAAgACAAIAAgACAAIAA9ACAASQBuAHYAYQBsAGkAZAAgAGMAZQBsAGwAIAByAGUAZgBlAHIAZQBuAGMAZQAgAHAAcgBvAHYAaQBkAGUAZAAgAGYAbwByACAAdABoAGUAIAByAGEAbgBnAGUAIABpAG4AcAB1AHQALAAgAG8AcgAgAGEAIABiAHIAbwBrAGUAbgAgAGMAZQBsAGwAIAByAGUAZgBlAHIAZQBuAGMAZQAgAHcAaQB0AGgAaQBuACAAYQBuAHkAIABvAGYAIAB0AGgAZQAgAGkAbgBwAHUAdABzAFwAbgAgACAAIAAgACAAIAAgACAAIAAgACAAIAAjAFYAQQBMAFUARQAhACAAIAAgACAAIAA9ACAAbQBhAHQAYwBoAF8AdAB5AHAAZQAgAHAAYQByAGEAbQBlAHQAZQByACAAaQBzACAAaQBuAHYAYQBsAGkAZAAgAC0ALQAgAG4AbwB0ACAAYQAgAG4AdQBtAGIAZQByACAAYgBlAHQAdwBlAGUAbgAgADAAIABhAG4AZAAgADYAIABvAHIAIABvAG4AZQAgAG8AZgAgAHQAaABlACAAZQB4AHAAZQBjAHQAZQBkAC8AYQBsAGwAbwB3AGUAZAAgAGkAbgBwAHUAdAAgAHMAdAByAGkAbgBnAHMAXABuACAAIAAgACAAIAAgACAAIAAgACAAIAAgACMAVgBBAEwAVQBFACEAIAAgACAAIAAgAD0AIABvAHUAdABwAHUAdABfAHQAeQBwAGUAIABwAGEAcgBhAG0AZQB0AGUAcgAgAGkAcwAgAGkAbgB2AGEAbABpAGQAIAAtAC0AIABuAG8AdAAgAGEAIABuAHUAbQBiAGUAcgAgAGIAZQB0AHcAZQBlAG4AIAAwACAAYQBuAGQAIAA1AFwAbgAgACAAIAAgAE4AbwB0AGUAcwA6AFwAbgAgACAAIAAgACAAIAAgACAALQAgAFQAaABlACAAcABhAHIAdABpAGEAbAAgAHQAZQB4AHQAIABtAGEAdABjAGgAIABpAHMAIABuAG8AbgAtAGMAYQBzAGUAIABzAGUAbgBzAGkAdABpAHYAZQA7ACAAZgBvAHIAIABhACAAYwBhAHMAZQAgAHMAZQBuAHMAaQB0AGkAdgBlACAAcABhAHIAdABpAGEAbAAgAHQAZQB4AHQAIABtAGEAdABjAGgALAAgAHUAcwBlACAAdABoAGUAIABSAGUAZwBFAHgAIAB0AGUAcwB0ACAAbQBhAHQAYwBoAGkAbgBnACAAbABvAGcAaQBjACAAdwBpAHQAaAAgAGEAIABzAHUAYgAtAHMAdAByAGkAbgBnACAAdABvACAAZgBpAG4AZAAgAHIAYQB0AGgAZQByACAAdABoAGEAbgAgAGEAIAByAGUAZwB1AGwAYQByACAAZQB4AHAAcgBlAHMAcwBpAG8AbgAgAHMAdAByAGkAbgBnAC4AXABuACoALwBcAG4ARgBpAG4AZABJAHQAZQBtACAAPQAgAEwAQQBNAEIARABBACgAXABuACAAIAAgACAALwAvACAAUABhAHIAYQBtAGUAdABlAHIAIABkAGUAYwBsAGEAcgBhAHQAaQBvAG4AcwBcAG4AIAAgACAAIAByAGEAbgBnAGUALABcAG4AIAAgACAAIABmAGkAbgBkAF8AaQB0AGUAbQAsAFwAbgAgACAAIAAgAFsAbQBhAHQAYwBoAF8AdAB5AHAAZQBdACwAXABuACAAIAAgACAAWwBvAHUAdABwAHUAdABfAHQAeQBwAGUAXQAsAFwAbgAgACAAIAAgAFsAaQBmAF8AbgBvAHQAXwBmAG8AdQBuAGQAXQAsAFwAbgAgACAAIAAgAFsAYQBkAGQAXwBoAGUAYQBkAGUAcgBdACwAXABuACAAIAAgACAAWwBzAHAAbABpAHQAXwBvAHUAdABwAHUAdABdACwAXABuACAAIAAgACAALwAvACAATQBhAGkAbgAgAHAAcgBvAGMAZQBkAHUAcgBlAFwAbgAgACAAIAAgAEwARQBUACgAXABuACAAIAAgACAAIAAgACAAIABfAHIAbgBnACwAIAByAGEAbgBnAGUALABcAG4AIAAgACAAIAAgACAAIAAgAF8AaQB0AG0ALAAgAGYAaQBuAGQAXwBpAHQAZQBtACwAXABuACAAIAAgACAAIAAgACAAIAAvAC8AIABEAGUAYQBsACAAdwBpAHQAaAAgAHQAaABlACAAbwBwAHQAaQBvAG4AYQBsACAAaQBuAHAAdQB0ACAAcABhAHIAYQBtAGUAdABlAHIAcwAgAGEAbgBkACAAcwBlAHQAIABkAGUAZgBhAHUAbAB0ACAAdgBhAGwAdQBlAHMAIABmAG8AcgAgAGEAbgB5ACAAbwBtAGkAdAB0AGUAZAAgAHAAYQByAGEAbQBlAHQAZQByAHMAXABuACAAIAAgACAAIAAgACAAIABfAG0ASQBuAHAALAAgAEkARgAoACAATwBSACgAIABJAFMATwBNAEkAVABUAEUARAAoAG0AYQB0AGMAaABfAHQAeQBwAGUAKQAsACAASQBTAEIATABBAE4ASwAoAG0AYQB0AGMAaABfAHQAeQBwAGUAKQApACwAIAAwACwAIABJAE4AVAAoAG0AYQB0AGMAaABfAHQAeQBwAGUAKQApACwAXABuACAAIAAgACAAIAAgACAAIABfAHQAeQBwACwAIABJAEYAKAAgAEkAUwBOAFUATQBCAEUAUgAoAF8AbQBJAG4AcAApACwAIABfAG0ASQBuAHAAIAArACAAMQAsACAASQBGAE4AQQAoACAATQBBAFQAQwBIACgAIABMAE8AVwBFAFIAKABtAGEAdABjAGgAXwB0AHkAcABlACkALAAgAHsAXAAiAD0AXAAiACwAXAAiADwAPgBcACIALABcACIAPgBcACIALABcACIAPABcACIALABcACIAPgA9AFwAIgAsAFwAIgA8AD0AXAAiACwAXAAiAGYAaQBuAGQAXAAiACwAXAAiAHIAZQBnAGUAeABcACIAfQAsACAAMAApACwAIAAtADEAKQApACwAXABuACAAIAAgACAAIAAgACAAIABfAG8AcAB0AG4ALAAgAEkARgAoACAATwBSACgAIABJAFMATwBNAEkAVABUAEUARAAoAG8AdQB0AHAAdQB0AF8AdAB5AHAAZQApACwAIABJAFMAQgBMAEEATgBLACgAbwB1AHQAcAB1AHQAXwB0AHkAcABlACkAKQAsACAAMAAsACAASQBOAFQAKABvAHUAdABwAHUAdABfAHQAeQBwAGUAKQApACwAXABuACAAIAAgACAAIAAgACAAIABfAHIAZQBwACwAIABJAEYAKAAgAE8AUgAoACAASQBTAE8ATQBJAFQAVABFAEQAKABpAGYAXwBuAG8AdABfAGYAbwB1AG4AZAApACwAIABJAFMAQgBMAEEATgBLACgAaQBmAF8AbgBvAHQAXwBmAG8AdQBuAGQAKQApACwAIABOAEEAKAApACwAIABpAGYAXwBuAG8AdABfAGYAbwB1AG4AZAApACwAXABuACAAIAAgACAAIAAgACAAIABfAGEAZABkACwAIABJAEYAKAAgAE8AUgAoACAASQBTAE8ATQBJAFQAVABFAEQAKABhAGQAZABfAGgAZQBhAGQAZQByACkALAAgAEkAUwBCAEwAQQBOAEsAKABhAGQAZABfAGgAZQBhAGQAZQByACkAKQAsACAARgBBAEwAUwBFACwAIABhAGQAZABfAGgAZQBhAGQAZQByACkALABcAG4AIAAgACAAIAAgACAAIAAgAF8AcwBwAGwAdAAsACAASQBGACgAIABPAFIAKAAgAEkAUwBPAE0ASQBUAFQARQBEACgAcwBwAGwAaQB0AF8AbwB1AHQAcAB1AHQAKQAsACAASQBTAEIATABBAE4ASwAoAHMAcABsAGkAdABfAG8AdQB0AHAAdQB0ACkAKQAsACAARgBBAEwAUwBFACwAIABzAHAAbABpAHQAXwBvAHUAdABwAHUAdAApACwAXABuACAAIAAgACAAIAAgACAAIAAvAC8AIABDAGgAZQBjAGsAIABpAG4AcAB1AHQAcwBcAG4AIAAgACAAIAAgACAAIAAgAC8ALwAgACAALQAtAD4AIABpAG4AdgBhAGwAaQBkACAAYwBlAGwAbAAgAHIAZQBmAGUAcgBlAG4AYwBlACAAaQBuACAAdABoAGUAIAByAGEAbgBnAGUAIABwAGEAcgBhAG0AZQB0AGUAcgAgAHcAaQBsAGwAIABnAGkAdgBlACAAYQAgACMAUgBFAEYAIQAgAGUAcgByAG8AcgBcAG4AIAAgACAAIAAgACAAIAAgAC8ALwAgACAALQAtAD4AIABpAG4AdgBhAGwAaQBkACAAaQBuAHAAdQB0AHMAIABwAHIAbwB2AGkAZABlAGQAIABmAG8AcgAgAHQAaABlACAAbQBhAHQAYwBoAF8AdAB5AHAAZQAgAG8AcgAgAG8AdQB0AHAAdQB0AF8AdAB5AHAAZQAgAHAAYQByAGEAbQBlAHQAZQByAHMAIAB3AGkAbABsACAAZwBpAHYAZQAgAGEAIAAjAFYAQQBMAFUARQAhACAARQByAHIAbwByAFwAbgAgACAAIAAgACAAIAAgACAAXwBpAG4AcABDAGgAawAsACAASQBGACgAXABuACAAIAAgACAAIAAgACAAIAAgACAAIAAgAE4ATwBUACgASQBTAFIARQBGACgAcgBhAG4AZwBlACkAKQAsACAAMgAsAFwAbgAgACAAIAAgACAAIAAgACAAIAAgACAAIAAgACAAIAAgAEkARgAoAFwAbgAgACAAIAAgACAAIAAgACAAIAAgACAAIAAgACAAIAAgACAAIAAgACAATwBSACgAXABuACAAIAAgACAAIAAgACAAIAAgACAAIAAgACAAIAAgACAAIAAgACAAIAAgACAAIAAgAF8AdAB5AHAAIAA8ACAAMQAsACAAXwB0AHkAcAAgAD4AIAA4ACwAXABuACAAIAAgACAAIAAgACAAIAAgACAAIAAgACAAIAAgACAAIAAgACAAIAAgACAAIAAgAE4ATwBUACgASQBTAE4AVQBNAEIARQBSACgAXwBvAHAAdABuACkAKQAsACAAXwBvAHAAdABuACAAPAAgADAALAAgAF8AbwBwAHQAbgAgAD4AIAA1AFwAbgAgACAAIAAgACAAIAAgACAAIAAgACAAIAAgACAAIAAgACAAIAAgACAAKQAsAFwAbgAgACAAIAAgACAAIAAgACAAIAAgACAAIAAzACwAIAAxACkAXABuACAAIAAgACAAIAAgACAAIAApACwAXABuACAAIAAgACAAIAAgACAAIAAvAC8AIABDAHIAZQBhAHQAZQBzACAAYQBuACAAYQByAHIAYQB5ACAAbwBmACAAdABoAGUAIABjAGgAbwBzAGUAbgAgAG8AdQB0AHAAdQB0ACAAdAB5AHAAZQAvAGYAbwByAG0AYQB0ACAAdABvACAAdABoAGUAIABzAGEAbQBlACAAZABpAG0AZQBuAHMAaQBvAG4AcwAgAGEAcwAgAHQAaABlACAAcwBvAHUAcgBjAGUAIABhAHIAcgBhAHkAXABuACAAIAAgACAAIAAgACAAIAAvAC8AIAAgAC0ALQA+ACAAdABoAGUAIABDAEgATwBPAFMARQAoACkAIABmAHUAbgBjAHQAaQBvAG4AIABkAGUAdABlAHIAbQBpAG4AZQBzACAAdwBoAGkAYwBoACAAbwB1AHQAcAB1AHQAIAB0AHkAcABlACAAdABvACAAdQBzAGUAXABuACAAIAAgACAAIAAgACAAIABfAHQAYgBsACwAIABDAEgATwBPAFMARQAoAF8AbwBwAHQAbgAgACsAIAAxACwAXABuACAAIAAgACAAIAAgACAAIAAgACAAIAAgAF8AcgBuAGcALABcAG4AIAAgACAAIAAgACAAIAAgACAAIAAgACAAKABSAE8AVwAoAF8AcgBuAGcAKQAgAC0AIABSAE8AVwAoACAAVABBAEsARQAoAF8AcgBuAGcALAAgADEAKQApACAAKwAgADEAKQAgACYAIABcACIALABcACIAIAAmACAAKABDAE8ATABVAE0ATgAoAF8AcgBuAGcAKQAgAC0AIABDAE8ATABVAE0ATgAoACAAVABBAEsARQAoAF8AcgBuAGcALAAgACwAIAAxACkAKQAgACsAIAAxACkALABcAG4AIAAgACAAIAAgACAAIAAgACAAIAAgACAAUgBPAFcAKABfAHIAbgBnACkAIAAmACAAXAAiACwAXAAiACAAJgAgAEMATwBMAFUATQBOACgAXwByAG4AZwApACwAXABuACAAIAAgACAAIAAgACAAIAAgACAAIAAgAEEARABEAFIARQBTAFMAKAAgAFIATwBXACgAXwByAG4AZwApACwAIABDAE8ATABVAE0ATgAoAF8AcgBuAGcAKQAsACAANAAsACAAMQApACwAXABuACAAIAAgACAAIAAgACAAIAAgACAAIAAgAEEARABEAFIARQBTAFMAKAAgAFIATwBXACgAXwByAG4AZwApACwAIABDAE8ATABVAE0ATgAoAF8AcgBuAGcAKQAsACAAMQAsACAAMQApACwAXABuACAAIAAgACAAIAAgACAAIAAgACAAIAAgAF8AcgBuAGcAXABuACAAIAAgACAAIAAgACAAIAApACwAXABuACAAIAAgACAAIAAgACAAIAAvAC8AIABDAGEAbABjAHUAbABhAHQAZQAgAHQAaABlACAAbwB1AHQAcAB1AHQAIABhAHIAcgBhAHkAXABuACAAIAAgACAAIAAgACAAIAAvAC8AIAAgAC0ALQA+ACAAdABoAGUAIABDAEgATwBPAFMARQAoACkAIABmAHUAbgBjAHQAaQBvAG4AIABkAGUAdABlAHIAbQBpAG4AZQBzACAAdwBoAGkAYwBoACAAbQBhAHQAYwBoACAAdAB5AHAAZQAgAHQAbwAgAHUAcwBlAFwAbgAgACAAIAAgACAAIAAgACAALwAvACAAIAAtAC0APgAgAHQAaABlACAASQBGACgAKQAgAGYAdQBuAGMAdABpAG8AbgBzACAAZwBvACAAdABoAHIAbwB1AGcAaAAgAHQAaABlACAAcwBvAHUAcgBjAGUAIABhAHIAcgBhAHkAIABhAG4AZAAgAHAAcgBlAHMAZQByAHYAZQBzACAAYQBuAHkAIABtAGEAdABjAGgAZQBzACAAKABmAHIAbwBtACAAdABoAGUAIABjAHIAZQBhAHQAZQBkACAAbwB1AHQAcAB1AHQAcwAgAGEAcgByAGEAeQAsACAAXwB0AGIAbAApACAAYQBuAGQAIABzAGUAdABzACAAbgBvAG4ALQBtAGEAdABjAGgAZQBzACAAdABvACAAIwBOAC8AQQBcAG4AIAAgACAAIAAgACAAIAAgAC8ALwAgACAALQAtAD4AIAB0AGgAZQAgAFQATwBDAE8ATAAoACkAIABmAHUAbgBjAHQAaQBvAG4AIABjAG8AbgB2AGUAcgB0AHMAIAB0AGgAZQAgAHUAcABkAGEAdABlAGQAIABhAHIAcgBhAHkAIAB0AG8AIABhACAAcwBpAG4AZwBsAGUAIAB2AGUAcgB0AGkAYwBhAGwAIAAxAEQAIABhAHIAcgBhAHkAIABhAG4AZAAgAGYAaQBsAHQAZQByAHMAIABvAHUAdAAgACMATgAvAEEAIAB2AGEAbAB1AGUAcwAgAHQAbwAgAGwAZQBhAHYAZQAgAG8AbgBsAHkAIABhAG4AeQAgAG0AYQB0AGMAaABlAHMAXABuACAAIAAgACAAIAAgACAAIABfAG0AdABjAGgALAAgAFQATwBDAE8ATAAoACAAQwBIAE8ATwBTAEUAKABfAHQAeQBwACwAXABuACAAIAAgACAAIAAgACAAIAAgACAAIAAgAEkARgAoAF8AcgBuAGcAIAA9ACAAXwBpAHQAbQAsACAAXwB0AGIAbAAsACAATgBBACgAKQApACwAXABuACAAIAAgACAAIAAgACAAIAAgACAAIAAgAEkARgAoAF8AcgBuAGcAIAA8AD4AIABfAGkAdABtACwAIABfAHQAYgBsACwAIABOAEEAKAApACkALABcAG4AIAAgACAAIAAgACAAIAAgACAAIAAgACAASQBGACgAXwByAG4AZwAgAD4AIABfAGkAdABtACwAIABfAHQAYgBsACwAIABOAEEAKAApACkALABcAG4AIAAgACAAIAAgACAAIAAgACAAIAAgACAASQBGACgAXwByAG4AZwAgADwAIABfAGkAdABtACwAIABfAHQAYgBsACwAIABOAEEAKAApACkALABcAG4AIAAgACAAIAAgACAAIAAgACAAIAAgACAASQBGACgAXwByAG4AZwAgAD4APQAgAF8AaQB0AG0ALAAgAF8AdABiAGwALAAgAE4AQQAoACkAKQAsAFwAbgAgACAAIAAgACAAIAAgACAAIAAgACAAIABJAEYAKABfAHIAbgBnACAAPAA9ACAAXwBpAHQAbQAsACAAXwB0AGIAbAAsACAATgBBACgAKQApACwAXABuACAAIAAgACAAIAAgACAAIAAgACAAIAAgAEkARgAoACAASQBTAE4AVQBNAEIARQBSACgAIABGAEkATgBEACgAIABMAE8AVwBFAFIAKABfAGkAdABtACkALAAgAEwATwBXAEUAUgAoAF8AcgBuAGcAKQApACkALAAgAF8AdABiAGwALAAgAE4AQQAoACkAKQAsAFwAbgAgACAAIAAgACAAIAAgACAAIAAgACAAIABJAEYAKAAgAFIARQBHAEUAWABUAEUAUwBUACgAXwByAG4AZwAsACAAXwBpAHQAbQApACwAIABfAHQAYgBsACwAIABOAEEAKAApACkAKQAsAFwAbgAgACAAIAAgACAAIAAgACAAMgApACwAXABuACAAIAAgACAAIAAgACAAIAAvAC8AIABEAGUAdABlAHIAbQBpAG4AZQAgAHcAaABlAHQAaABlAHIAIAB0AGgAZQAgAHIAZQB0AHUAcgBuACAAcgBlAHMAdQBsAHQAIABzAGgAbwB1AGwAZAAgAGIAZQAgAHQAaABlACAAZgBpAGwAdABlAHIAZQBkAC8AbQBhAHQAYwBoAGUAZAAgAG8AdQB0AHAAdQB0ACAAYQByAHIAYQB5ACAAbwByACAAdABoAGUAIABjAG8AdQBuAHQAIABvAGYAIAB0AGgAZQAgAGYAaQBsAHQAZQByAGUAZAAvAG0AYQB0AGMAaABlAGQAIABvAHUAdABwAHUAdAAgAGEAcgByAGEAeQBcAG4AIAAgACAAIAAgACAAIAAgAF8AYwBhAGwAYwAsACAASQBGACgAXwBvAHAAdABuACAAPAA+ACAANQAsACAAXwBtAHQAYwBoACwAIABNAEEAWAAoACAAUgBPAFcAUwAoAF8AbQB0AGMAaAApACkAKQAsAFwAbgAgACAAIAAgACAAIAAgACAALwAvACAAQwBoAGUAYwBrACAAaQBmACAAdABoAGUAIABjAGEAbABjAHUAbABhAHQAZQBkACAAcgBlAHMAdQBsAHQAIAByAGUAdAB1AHIAbgBzACAAYQBuACAAZQByAHIAbwByACAAcwB1AGcAZwBlAHMAdABpAG4AZwAgAG4AbwB0ACAAbQBhAHQAYwBoACAALQAtACAAaQBmACAAcwBvACAAcgBlAHQAdQByAG4AIAB0AGgAZQAgAGMAbwByAHIAZQBjAHQAIABcACIAbgBvAHQAIABmAG8AdQBuAGQAXAAiACAAdgBhAGwAdQBlAFwAbgAgACAAIAAgACAAIAAgACAAXwBhAHIAcgAsACAASQBGACgAIABJAFMARQBSAFIATwBSACgAXwBjAGEAbABjACkALAAgAEkARgAoAF8AbwBwAHQAbgAgAD0AIAA1ACwAIAAwACwAIABfAHIAZQBwACkALAAgAF8AYwBhAGwAYwApACwAXABuACAAIAAgACAAIAAgACAAIAAvAC8AIABDAHIAZQBhAHQAZQAgAHQAaABlACAAcgBlAHEAdQBpAHIAZQBkACAAaABlAGEAZABlAHIAIABiAGEAcwBlAGQAIABvAG4AIAB0AGgAZQAgAGMAaABvAHMAZQBuACAAbwB1AHQAcAB1AHQAIAB0AHkAcABlACwAIABhAG4AZAAgAHMAdABhAGMAawAgAHQAaABpAHMAIABvAG4AIAB0AG8AcAAgAG8AZgAgAHQAaABlACAAYwBhAGwAYwB1AGwAYQB0AGUAZAAgAHIAZQBzAHUAbAB0AHMAIABhAHIAcgBhAHkAXABuACAAIAAgACAAIAAgACAAIABfAGgAZAByACwAIABDAEgATwBPAFMARQAoAF8AbwBwAHQAbgAgACsAIAAxACwAXABuACAAIAAgACAAIAAgACAAIAAgACAAIAAgAFwAIgBNAGEAdABjAGgAZQBzAFwAIgAsAFwAbgAgACAAIAAgACAAIAAgACAAIAAgACAAIABcACIAUgBvAHcALABDAG8AbAB1AG0AbgBcACIALABcAG4AIAAgACAAIAAgACAAIAAgACAAIAAgACAAXAAiAFIAbwB3ACwAQwBvAGwAdQBtAG4AXAAiACwAXABuACAAIAAgACAAIAAgACAAIAAgACAAIAAgAFwAIgBDAGUAbABsACAAQQBkAGQAcgBlAHMAcwBcACIALABcAG4AIAAgACAAIAAgACAAIAAgACAAIAAgACAAXAAiAEMAZQBsAGwAIABBAGQAZAByAGUAcwBzAFwAIgAsAFwAbgAgACAAIAAgACAAIAAgACAAIAAgACAAIABcACIAQwBvAHUAbgB0ACAAbwBmACAATQBhAHQAYwBoAGUAcwBcACIAXABuACAAIAAgACAAIAAgACAAIAApACwAXABuACAAIAAgACAAIAAgACAAIABfAGkAbgBjACwAIABWAFMAVABBAEMASwAoAF8AaABkAHIALAAgAF8AYQByAHIAKQAsAFwAbgAgACAAIAAgACAAIAAgACAALwAvACAASQBmACAAdABoAGUAIAByAGUAbABhAHQAaQB2AGUAIABvAHIAIABhAGIAcwBvAGwAdQB0AGUAIABjAGUAbABsACAAcABvAHMAaQB0AGkAbwBuACAAbwB1AHQAcAB1AHQAIAB0AHkAcABlACAAaQBzACAAYwBoAG8AcwBlAG4AIABhAG4AZAAgAHQAaABlACAAcwBwAGwAaQB0AF8AbwB1AHQAcAB1AHQAIABwAGEAcgBhAG0AZQB0AGUAcgAgAGkAcwAgAFQAUgBVAEUAIAB0AGgAZQBuACAAdABoAGUAIABoAGUAYQBkAGUAcgAgAGEAbgBkACAAcgBlAHMAdQBsAHQAcwAgAGEAcgBlACAAcwBwAGwAaQB0ACAAaQBuAHQAbwAgAHQAdwBvACAAYwBvAGwAdQBtAG4AcwBcAG4AIAAgACAAIAAgACAAIAAgAF8AcgBzAGwAdAAsACAASQBGACgAIABBAE4ARAAoAF8AcwBwAGwAdAAsACAAXwBvAHAAdABuACAAPgAgADAALAAgAF8AbwBwAHQAbgAgADwAIAAzACkALABcAG4AIAAgACAAIAAgACAAIAAgACAAIAAgACAARABSAE8AUAAoACAAUgBFAEQAVQBDAEUAKABcACIAXAAiACwAIABfAGkAbgBjACwAIABMAEEATQBCAEQAQQAoAF8AYQBjAGMALABfAHYAYQBsACwAIABWAFMAVABBAEMASwAoAF8AYQBjAGMALAAgAFQARQBYAFQAUwBQAEwASQBUACgAXwB2AGEAbAAsACAAXAAiACwAXAAiACwAIAAsACAAVABSAFUARQApACkAKQApACwAIAAxACkALABcAG4AIAAgACAAIAAgACAAIAAgACAAIAAgACAAXwBpAG4AYwBcAG4AIAAgACAAIAAgACAAIAAgACkALABcAG4AIAAgACAAIAAgACAAIAAgAC8ALwAgAEkAZgAgAHQAaABlACAAYQBkAGQAXwBoAGUAYQBkAGUAcgAgAHAAYQByAGEAbQBlAHQAZQByACAAaQBzACAARgBBAEwAUwBFACAAdABoAGUAbgAgAHIAZQBtAG8AdgBlACAAdABoAGUAIABoAGUAYQBkAGUAcgAgAHIAbwB3AFwAbgAgACAAIAAgACAAIAAgACAAXwBvAHUAdAAsACAARABSAE8AUAAoAF8AcgBzAGwAdAAsACAASQBGACgAXwBhAGQAZAAsACAAMAAsACAAMQApACkALABcAG4AIAAgACAAIAAgACAAIAAgAC8ALwAgAEkAZgAgAHQAaABlAHIAZQAgAGEAcgBlACAAYQBuAHkAIAAjAE4ALwBBACAAdgBhAGwAdQBlAHMAIABpAG4AIAB0AGgAZQAgAG8AdQB0AHAAdQB0ACAAYQByAHIAYQB5ACAAdABoAGUAcwBlACAAcgBlAHAAbABhAGMAZQBkACAAdwBpAHQAaAAgAHQAaABlACAAaQBmAF8AbgBvAHQAXwBmAG8AdQBuAGQAIAB2AGEAbAB1AGUAXABuACAAIAAgACAAIAAgACAAIABfAHIAdABuACwAIABJAEYAKAAgAEkAUwBOAEEAKABfAG8AdQB0ACkALAAgAF8AcgBlAHAALAAgAF8AbwB1AHQAKQAsAFwAbgAgACAAIAAgACAAIAAgACAALwAvACAASQBmACAAdABoAGUAIABpAG4AcAB1AHQAIABjAGgAZQBjAGsAcwAgACgAXwBpAG4AcABDAGgAawApACAAaABhAHYAZQAgAGYAbABhAGcAZwBlAGQAIAB0AGgAZQBuACAAcgBlAHQAdQByAG4AIAB0AGgAZQAgAHIAZQBxAHUAaQByAGUAZAAgAEUAeABjAGUAbAAgAGUAcgByAG8AcgAgAGMAbwBkAGUALAAgAG8AdABoAGUAcgB3AGkAcwBlACAAcgBlAHQAdQByAG4AIAB0AGgAZQAgAGMAYQBsAGMAdQBsAGEAdABlAGQAIAByAGUAcwB1AGwAdAAgACgAXwByAHQAbgApAFwAbgAgACAAIAAgACAAIAAgACAAQwBIAE8ATwBTAEUAKABfAGkAbgBwAEMAaABrACwAIABfAHIAdABuACwAIABJAE4ARABJAFIARQBDAFQAKABcACIAXAAiACkALAAgACMAVgBBAEwAVQBFACEAKQBcAG4AIAAgACAAIAApAFwAbgApADsAXABuAFwAbgAvACoAXABuACAAIAAgACAATgBhAG0AZQA6ACAAIAAgACAAIAAgACAAIABVAG4AUABpAHYAbwB0ACgAKQBcAG4AIAAgACAAIABWAGUAcgBzAGkAbwBuADoAIAAgACAAIAAgADEALgAwADcAIAAoADAANwAtAE0AYQB5AC0AMgAwADIANQApACAALQAtACAAUgAgAFMAaQBsAGsALAAgAFIAWABMACAARABlAHYAZQBsAG8AcABtAGUAbgB0AFwAbgAgACAAIAAgAEQAZQBzAGMAcgBpAHAAdABpAG8AbgA6ACAAKgAvAC8AKgAqAFUAbgBwAGkAdgBvAHQAIAAoAFwAIgBmAGwAYQB0AHQAZQBuAFwAIgApACAAYQAgADIARAAgAHMAbwB1AHIAYwBlACAAYQByAHIAYQB5ACAAaQBuAHQAbwAgAGEAIAB2AGUAcgB0AGkAYwBhAGwAIABkAGEAdABhACAAdABhAGIAbABlADsAIABlAGEAYwBoACAAcwBvAHUAcgBjAGUAIABkAGEAdABhACAAcABvAGkAbgB0ACAAcgBlAHAAcgBlAHMAZQBuAHQAZQBkACAAYQBzACAAYQBuACAAaQBuAGQAaQB2AGkAZAB1AGEAbAAgAHIAbwB3ACoALwAvACoAXABuACAAIAAgACAAIAAgACAAIAAgACAAIAAgACAAIAAgACAAIABUAGgAZQAgAG0AYQBpAG4AIABkAGEAdABhACAAcABvAGkAbgB0AHMAIABhAHIAZQAgAGgAZQBsAGQAIAB3AGkAdABoAGkAbgAgAGEAIABWAGEAbAB1AGUAcwAgAGMAbwBsAHUAbQBuACwAIABhAG4AZAAgAHQAaABlACAAcgBvAHcAIAB0AGkAdABsAGUAcwAvAGgAZQBhAGQAZQByAHMAIABhAG4AZAAgAGMAbwBsAHUAbQBuACAAaABlAGEAZABlAHIAcwAgAGYAcgBvAG0AIAB0AGgAZQAgAHMAbwB1AHIAYwBlACAAZABhAHQAYQAgAHQAYQBiAGwAZQAgAGEAcgBlACAAdQBzAGUAZAAgAHQAbwAgAGEAZABkACAAZABlAHQAYQBpAGwAcwAgAGEAcwAgAEsAZQB5ACAAYQBuAGQAIABOAGEAbQBlACAAYwBvAGwAdQBtAG4AcwBcAG4AIAAgACAAIABQAGEAcgBhAG0AZQB0AGUAcgBzADoAXABuACAAIAAgACAAIAAgACAAIAArACAAZABhAHQAYQAgACAAIAAgACAAIAAgACAAIAAgACAAIAAgACAAIAAgAD0AIAAoAHIAZQBxAHUAaQByAGUAZAApACAAQQBuACAAYQByAHIAYQB5ACAAYwBvAG4AdABhAGkAbgBpAG4AZwAgAHQAaABlACAAbQBhAGkAbgAgAGQAYQB0AGEAIABwAG8AaQBuAHQAcwAgAGYAcgBvAG0AIAB0AGgAZQAgAHQAYQBiAGwAZQAgAHQAbwAgAHUAbgBwAGkAdgBvAHQAIABvAHIAIABcACIAZgBsAGEAdAAtAGYAaQBsAGUAXAAiAC4AXABuACAAIAAgACAAIAAgACAAIAArACAAcgBvAHcAXwBoAGUAYQBkAGUAcgBzACAAIAAgACAAIAAgACAAIAAgAD0AIAAoAHIAZQBxAHUAaQByAGUAZAApACAAQQBuACAAYQByAHIAYQB5ACAAbwBmACAAdgBhAGwAdQBlAHMAIAB3AGgAaQBjAGgAIAByAGUAcAByAGUAcwBlAG4AdAAgAHQAaABlACAAcgBvAHcAIABoAGUAYQBkAGUAcgBzAC8AdABpAHQAbABlAHMAIABmAG8AcgAgAHQAaABlACAAbQBhAGkAbgAgAGQAYQB0AGEAIABpAG4AcAB1AHQAIABhAHIAcgBhAHkALgBcAG4AIAAgACAAIAAgACAAIAAgACAAIAAgACAAIAAgACAAIAAgACAAIAAgACAAIAAgACAAIAAgACAAIAAgACAAIAAgACAAIAAgACAAIAAgACAAIAAgACAAIABUAGgAZQAgAHIAbwB3AF8AaABlAGEAZABlAHIAcwAgAGkAbgBwAHUAdAAgAGEAcgByAGEAeQAgAHMAaABvAHUAbABkACAAaABhAHYAZQAgAHQAaABlACAAcwBhAG0AZQAgAG4AdQBtAGIAZQByACAAbwBmACAAcgBvAHcAcwAgAGEAcwAgAHQAaABlACAAZABhAHQAYQAgAGkAbgBwAHUAdAAgAGEAcgByAGEAeQA7ACAAdABoAGUAcgBlACAAYwBhAG4AIABiAGUAIABvAG4AZQAgAG8AcgAgAG0AbwByAGUAIABjAG8AbAB1AG0AbgBzACAAaQBuACAAdABoAGUAIAByAG8AdwBfAGgAZQBhAGQAZQByAHMAIABpAG4AcAB1AHQAIABhAHIAcgBhAHkALgBcAG4AIAAgACAAIAAgACAAIAAgACsAIABjAG8AbAB1AG0AbgBfAGgAZQBhAGQAZQByAHMAIAAgACAAIAAgACAAPQAgACgAcgBlAHEAdQBpAHIAZQBkACkAIABBAG4AIABhAHIAcgBhAHkAIABvAGYAIAB2AGEAbAB1AGUAcwAgAHcAaABpAGMAaAAgAHIAZQBwAHIAZQBzAGUAbgB0ACAAdABoAGUAIABjAG8AbAB1AG0AbgAgAGgAZQBhAGQAZQByAHMALwB0AGkAdABsAGUAcwAgAGYAbwByACAAdABoAGUAIABtAGEAaQBuACAAZABhAHQAYQAgAGkAbgBwAHUAdAAgAGEAcgByAGEAeQAuAFwAbgAgACAAIAAgACAAIAAgACAAIAAgACAAIAAgACAAIAAgACAAIAAgACAAIAAgACAAIAAgACAAIAAgACAAIAAgACAAIAAgACAAIAAgACAAIAAgACAAIAAgAFQAaABlACAAYwBvAGwAdQBtAG4AXwBoAGUAYQBkAGUAcgBzACAAaQBuAHAAdQB0ACAAYQByAHIAYQB5ACAAcwBoAG8AdQBsAGQAIABoAGEAdgBlACAAdABoAGUAIABzAGEAbQBlACAAbgB1AG0AYgBlAHIAIABvAGYAIABjAG8AbAB1AG0AbgBzACAAYQBzACAAdABoAGUAIABkAGEAdABhACAAaQBuAHAAdQB0ACAAYQByAHIAYQB5ADsAIAB0AGgAZQByAGUAIABjAGEAbgAgAGIAZQAgAG8AbgBlACAAbwByACAAbQBvAHIAZQAgAHIAbwB3AHMAIABpAG4AIAB0AGgAZQAgAGMAbwBsAHUAbQBuAF8AaABlAGEAZABlAHIAcwAgAGkAbgBwAHUAdAAgAGEAcgByAGEAeQAuAFwAbgAgACAAIAAgACAAIAAgACAAKwAgAGIAeQBfAGMAbwBsAHUAbQBuACAAIAAgACAAIAAgACAAIAAgACAAIAA9ACAAKABvAHAAdABpAG8AbgBhAGwAKQAgAEEAIABUAHIAdQBlAC8ARgBhAGwAcwBlACAAaQBuAHAAdQB0ACAAdwBoAGkAYwBoACAAZABlAHQAZQByAG0AaQBuAGUAcwAgAHcAaABlAHQAaABlAHIAIAB0AGgAZQAgAG0AYQBpAG4AIABkAGEAdABhACAAaQBuAHAAdQB0ACAAYQByAHIAYQB5ACAAcwBoAG8AdQBsAGQAIABiAGUAIAByAGUAYQBkACAAYgB5ACAAYwBvAGwAdQBtAG4AIAAoAFQAUgBVAEUAKQAsACAAbwByACAAYgB5ACAAcgBvAHcAIAAoAEYAQQBMAFMARQApAC4AXABuACAAIAAgACAAIAAgACAAIAAgACAAIAAgACAAIAAgACAAIAAgACAAIAAgACAAIAAgACAAIAAgACAAIAAgACAAIAAgACAAIAAgACAAIAAgACAAIAAgACAAIAAgACAAVABSAFUARQAgAD0AIAB0AGgAZQAgAGQAYQB0AGEAIABhAHIAcgBhAHkAIABpAHMAIAByAGUAYQBkACAAYgB5ACAAZwBvAGkAbgBnACAAZABvAHcAbgAgAGUAYQBjAGgAIABjAG8AbAB1AG0AbgAgACgAdABvAHAALQB0AG8ALQBiAG8AdAB0AG8AbQApACwAIAB1AHMAaQBuAGcAIAB0AGgAZQAgAGMAbwBsAHUAbQBuAF8AaABlAGEAZABlAHIAcwAgAGEAcwAgAHQAaABlACAASwBlAHkAIABjAG8AbAB1AG0AbgAoAHMAKQAgAGEAbgBkACAAdABoAGUAIAByAG8AdwBfAGgAZQBhAGQAZQByAHMAIABhAHMAIAB0AGgAZQAgAE4AYQBtAGUAIABjAG8AbAB1AG0AbgAoAHMAKQBcAG4AIAAgACAAIAAgACAAIAAgACAAIAAgACAAIAAgACAAIAAgACAAIAAgACAAIAAgACAAIAAgACAAIAAgACAAIAAgACAAIAAgACAAIAAgACAAIAAgACAAIAAgACAARgBBAEwAUwBFACAAPQAgAHQAaABlACAAZABhAHQAYQAgAGEAcgByAGEAeQAgAGkAcwAgAHIAZQBhAGQAIABiAHkAIABnAG8AaQBuAGcAIABhAGMAcgBvAHMAcwAgAGUAYQBjAGgAIAByAG8AdwAgACgAbABlAGYAdAAtAHQAbwAtAHIAaQBnAGgAdAApACwAIAB1AHMAaQBuAGcAIAB0AGgAZQAgAHIAbwB3AF8AaABlAGEAZABlAHIAcwAgAGEAcwAgAHQAaABlACAASwBlAHkAIABjAG8AbAB1AG0AbgAoAHMAKQAgAGEAbgBkACAAdABoAGUAIABjAG8AbAB1AG0AbgBfAGgAZQBhAGQAZQByAHMAIABhAHMAIAB0AGgAZQAgAE4AYQBtAGUAIABjAG8AbAB1AG0AbgAoAHMAKQBcAG4AIAAgACAAIAAgACAAIAAgACAAIAAgACAAIAAgACAAIAAgACAAIAAgACAAIAAgACAAIAAgACAAIAAgACAAIAAgACAAIAAgACAAIAAgACAAIAAgACAAIABJAGYAIABuAG8AdAAgAHMAdQBwAHAAbABpAGUAZAAsACAAdwBpAGwAbAAgAGQAZQBmAGEAdQBsAHQAIAB0AG8AIABGAEEATABTAEUAIAAoAHQAaABlAHIAZQBmAG8AcgBlACAAcgBlAGEAZABpAG4AZwAgAHQAaABlACAAZABhAHQAYQAgAGEAcgByAGEAeQAgAGIAeQAgAHIAbwB3ACkALgBcAG4AIAAgACAAIAAgACAAIAAgACsAIAByAGUAcABsAGEAYwBlAF8AZABhAHQAYQBfAGIAbABhAG4AawBzACAAPQAgACgAbwBwAHQAaQBvAG4AYQBsACkAIABBACAAdgBhAGwAdQBlACAAdwBoAGkAYwBoACAAYwBhAG4AIABiAGUAIAB1AHMAZQBkACAAdABvACAAcgBlAHAAbABhAGMAZQAgAGEAbgB5ACAAYgBsAGEAbgBrACAAZABhAHQAYQAgAHAAbwBpAG4AdABzACAAaQBuACAAdABoAGUAIABWAGEAbAB1AGUAIABjAG8AbAB1AG0AbgAsACAAYQBzACAAcABlAHIAIAB0AGgAZQAgAG0AYQBpAG4AIABkAGEAdABhACAAaQBuAHAAdQB0ACAAYQByAHIAYQB5AC4AXABuACAAIAAgACAAIAAgACAAIAAgACAAIAAgACAAIAAgACAAIAAgACAAIAAgACAAIAAgACAAIAAgACAAIAAgACAAIAAgACAAIAAgACAAIAAgACAAIAAgACAASQBmACAAdABoAGUAIABpAG4AcAB1AHQAIABwAHIAbwB2AGkAZABlAGQAIABpAHMAIABhACAAbgB1AG0AYgBlAHIAIABvAHIAIAB0AGUAeAB0ACAAcwB0AHIAaQBuAGcALAAgAHQAaABlAG4AIAB0AGgAaQBzACAAdgBhAGwAdQBlACAAaQBzACAAdQBzAGUAZAAgAHQAbwAgAHIAZQBwAGwAYQBjAGUAIABhAG4AeQAgAGIAbABhAG4AawAgAGQAYQB0AGEAIABwAG8AaQBuAHQAcwAuAFwAbgAgACAAIAAgACAAIAAgACAAIAAgACAAIAAgACAAIAAgACAAIAAgACAAIAAgACAAIAAgACAAIAAgACAAIAAgACAAIAAgACAAIAAgACAAIAAgACAAIAAgAEkAZgAgAHQAaABlACAAaQBuAHAAdQB0ACAAcAByAG8AdgBpAGQAZQBkACAAaQBzACAAYQAgAGwAbwBnAGkAYwBhAGwALwBCAG8AbwBsAGUAYQBuACAAdgBhAGwAdQBlADoAXABuACAAIAAgACAAIAAgACAAIAAgACAAIAAgACAAIAAgACAAIAAgACAAIAAgACAAIAAgACAAIAAgACAAIAAgACAAIAAgACAAIAAgACAAIAAgACAAIAAgACAAIAAgACAAVABSAFUARQAgAD0AIABiAGwAYQBuAGsAIABkAGEAdABhACAAcABvAGkAbgB0AHMAIAB3AGkAbABsACAAYgBlACAAcgBlAHAAbABhAGMAZQBkACAAdwBpAHQAaAAgAGEAIAAjAE4ALwBBACAAZQByAHIAbwByACAAdgBhAGwAdQBlAFwAbgAgACAAIAAgACAAIAAgACAAIAAgACAAIAAgACAAIAAgACAAIAAgACAAIAAgACAAIAAgACAAIAAgACAAIAAgACAAIAAgACAAIAAgACAAIAAgACAAIAAgACAAIABGAEEATABTAEUAIAA9ACAAYgBsAGEAbgBrACAAZABhAHQAYQAgAHAAbwBpAG4AdABzACAAdwBpAGwAbAAgAG4AbwB0ACAAYgBlACAAcgBlAHAAbABhAGMAZQBkAFwAbgAgACAAIAAgACAAIAAgACAAIAAgACAAIAAgACAAIAAgACAAIAAgACAAIAAgACAAIAAgACAAIAAgACAAIAAgACAAIAAgACAAIAAgACAAIAAgACAAIAAgAEkAZgAgAG4AbwB0ACAAcwB1AHAAcABsAGkAZQBkACwAIAB3AGkAbABsACAAZABlAGYAYQB1AGwAdAAgAHQAbwAgAGEAbgAgAGUAZgBmAGUAYwB0AGkAdgBlACAAYgBsAGEAbgBrACAAcwB0AHIAaQBuAGcAIAB2AGEAbAB1AGUAIAAoACAAXAAiAFwAIgAgACkALgBcAG4AIAAgACAAIAAgACAAIAAgACsAIABmAGkAbAB0AGUAcgBfAGIAbABhAG4AawBzACAAIAAgACAAIAAgACAAPQAgACgAbwBwAHQAaQBvAG4AYQBsACkAIABBACAAVAByAHUAZQAvAEYAYQBsAHMAZQAgAGkAbgBwAHUAdAAgAHcAaABpAGMAaAAgAGQAZQB0AGUAcgBtAGkAbgBlAHMAIAB3AGgAZQB0AGgAZQByACAAdABvACAAZgBpAGwAdABlAHIAIABvAHUAdAAgAGEAbgB5ACAAcgBvAHcAcwAgAHcAaQB0AGgAIABiAGwAYQBuAGsAIABkAGEAdABhACAAcABvAGkAbgB0AHMAIAB3AGkAdABoAGkAbgAgAHQAaABlACAAVgBhAGwAdQBlAHMAIABjAG8AbAB1AG0AbgAuAFwAbgAgACAAIAAgACAAIAAgACAAIAAgACAAIAAgACAAIAAgACAAIAAgACAAIAAgACAAIAAgACAAIAAgACAAIAAgACAAIAAgACAAIAAgACAAIAAgACAAIAAgAEMAYQBuACAAYgBlACAAaQBuAHAAdQB0ACAAYQBzACAAVABSAFUARQAvAEYAQQBMAFMARQAgACgAQgBvAG8AbABlAGEAbgAgAGwAbwBnAGkAYwBhAGwAIAB2AGEAbAB1AGUAKQAgAG8AcgAgADEALwAwACAAKABuAHUAbQBiAGUAcgApAC4AXABuACAAIAAgACAAIAAgACAAIAAgACAAIAAgACAAIAAgACAAIAAgACAAIAAgACAAIAAgACAAIAAgACAAIAAgACAAIAAgACAAIAAgACAAIAAgACAAIAAgACAASQBmACAAbgBvAHQAIABzAHUAcABwAGwAaQBlAGQALAAgAHcAaQBsAGwAIABkAGUAZgBhAHUAbAB0ACAAdABvACAARgBBAEwAUwBFAC4AXABuACAAIAAgACAAIAAgACAAIAArACAAZgBpAGwAdABlAHIAXwBlAHIAcgBvAHIAcwAgACAAIAAgACAAIAAgAD0AIAAoAG8AcAB0AGkAbwBuAGEAbAApACAAQQAgAFQAcgB1AGUALwBGAGEAbABzAGUAIABpAG4AcAB1AHQAIAB3AGgAaQBjAGgAIABkAGUAdABlAHIAbQBpAG4AZQBzACAAdwBoAGUAdABoAGUAcgAgAHQAbwAgAGYAaQBsAHQAZQByACAAbwB1AHQAIABhAG4AeQAgAHIAbwB3AHMAIAB3AGkAdABoACAAZQByAHIAbwByACAAdgBhAGwAdQBlAHMAIAB3AGkAdABoAGkAbgAgAHQAaABlACAAZABhAHQAYQAgAHYAYQBsAHUAZQBzACAAYwBvAGwAdQBtAG4ALgBcAG4AIAAgACAAIAAgACAAIAAgACAAIAAgACAAIAAgACAAIAAgACAAIAAgACAAIAAgACAAIAAgACAAIAAgACAAIAAgACAAIAAgACAAIAAgACAAIAAgACAAIABDAGEAbgAgAGIAZQAgAGkAbgBwAHUAdAAgAGEAcwAgAFQAUgBVAEUALwBGAEEATABTAEUAIAAoAEIAbwBvAGwAZQBhAG4AIABsAG8AZwBpAGMAYQBsACAAdgBhAGwAdQBlACkAIABvAHIAIAAxAC8AMAAgACgAbgB1AG0AYgBlAHIAKQAuAFwAbgAgACAAIAAgACAAIAAgACAAIAAgACAAIAAgACAAIAAgACAAIAAgACAAIAAgACAAIAAgACAAIAAgACAAIAAgACAAIAAgACAAIAAgACAAIAAgACAAIAAgAEkAZgAgAG4AbwB0ACAAcwB1AHAAcABsAGkAZQBkACwAIAB3AGkAbABsACAAZABlAGYAYQB1AGwAdAAgAHQAbwAgAEYAQQBMAFMARQAuAFwAbgAgACAAIAAgACAAIAAgACAAKwAgAGYAaQBsAGwAXwByAG8AdwBfAGIAbABhAG4AawBzACAAIAAgACAAIAA9ACAAKABvAHAAdABpAG8AbgBhAGwAKQAgAEQAZQB0AGUAcgBtAGkAbgBlAHMAIAB3AGgAZQB0AGgAZQByACAAYQBuAHkAIABiAGwAYQBuAGsAIABkAGEAdABhACAAcABvAGkAbgB0AHMAIABpAG4AIAB0AGgAZQAgAHIAbwB3AF8AaABlAGEAZABlAHIAcwAgAGkAbgBwAHUAdAAgAGEAcgByAGEAeQAgAHMAaABvAHUAbABkACAAYgBlACAAZgBpAGwAbABlAGQAIABhAG4AZAAgAHcAaABhAHQAIAB2AGEAbAB1AGUAIABzAGgAbwB1AGwAZAAgAGIAZQAgAHUAcwBlAGQALgBcAG4AIAAgACAAIAAgACAAIAAgACAAIAAgACAAIAAgACAAIAAgACAAIAAgACAAIAAgACAAIAAgACAAIAAgACAAIAAgACAAIAAgACAAIAAgACAAIAAgACAAIABUAGgAZQAgAGIAbABhAG4AawAgAGMAZQBsAGwAcwAgAGMAYQBuACAAYgBlACAAZgBpAGwAbABlAGQAIAB3AGkAdABoACAAdABoAGUAIAB2AGEAbAB1AGUAcwAgAGYAcgBvAG0AIAB0AGgAZQAgAGMAZQBsAGwAcwAgAGEAYgBvAHYAZQAgAG8AcgAgAGIAZQBsAG8AdwAgAHQAaABlACAAYgBsAGEAbgBrACAAYwBlAGwAbAAsACAAbwByACAAdwBpAHQAaAAgAGEAIABzAHAAZQBjAGkAZgBpAGUAZAAgAHYAYQBsAHUAZQAuAFwAbgAgACAAIAAgACAAIAAgACAAIAAgACAAIAAgACAAIAAgACAAIAAgACAAIAAgACAAIAAgACAAIAAgACAAIAAgACAAIAAgACAAIAAgACAAIAAgACAAIAAgACAAIAAgACAAIAArADEAIAA9ACAAZgBpAGwAbABzACAAdABoAGUAIABiAGwAYQBuAGsAIABkAGEAdABhACAAcABvAGkAbgB0ACAAdwBpAHQAaAAgAHQAaABlACAAYwBlAGwAbAAgAHYAYQBsAHUAZQAgAGYAcgBvAG0AIAB0AGgAZQAgAHIAbwB3ACAAYQBiAG8AdgBlACAAXABuACAAIAAgACAAIAAgACAAIAAgACAAIAAgACAAIAAgACAAIAAgACAAIAAgACAAIAAgACAAIAAgACAAIAAgACAAIAAgACAAIAAgACAAIAAgACAAIAAgACAAIAAgACAAIAAgAC0AMQAgAD0AIABmAGkAbABsAHMAIAB0AGgAZQAgAGIAbABhAG4AawAgAGQAYQB0AGEAIABwAG8AaQBuAHQAIAB3AGkAdABoACAAdABoAGUAIABjAGUAbABsACAAdgBhAGwAdQBlACAAZgByAG8AbQAgAHQAaABlACAAcgBvAHcAIABiAGUAbABvAHcAXABuACAAIAAgACAAIAAgACAAIAAgACAAIAAgACAAIAAgACAAIAAgACAAIAAgACAAIAAgACAAIAAgACAAIAAgACAAIAAgACAAIAAgACAAIAAgACAAIAAgACAAIAAgACAAIAAgACAAMAAgAD0AIABkAG8AZQBzACAAbgBvAHQAIABmAGkAbABsACAAdABoAGUAIABiAGwAYQBuAGsAIAB2AGEAbAB1AGUAcwAgAGYAcgBvAG0AIAB0AGgAZQAgAGkAbgBwAHUAdAAgAGEAcgByAGEAeQAsACAAaQBuAHMAdABlAGEAZAAgAHQAaABlAHkAIABhAHIAZQAgAGwAZQBmAHQAIABhAHMAIABhAG4AIABlAG0AcAB0AHkAIABzAHQAcgBpAG4AZwAgACgAIABcACIAXAAiACAAKQAgAGkAbgAgAHQAaABlACAAbwB1AHQAcAB1AHQAXABuACAAIAAgACAAIAAgACAAIAAgACAAIAAgACAAIAAgACAAIAAgACAAIAAgACAAIAAgACAAIAAgACAAIAAgACAAIAAgACAAIAAgACAAIAAgACAAIAAgACAAIAAgACAAVABSAFUARQAgAD0AIABmAGkAbABsAHMAIAB0AGgAZQAgAGIAbABhAG4AawAgAGQAYQB0AGEAIABwAG8AaQBuAHQAcwAgAHcAaQB0AGgAIAB0AGgAZQAgAGMAZQBsAGwAIAB2AGEAbAB1AGUAIABmAHIAbwBtACAAdABoAGUAIAByAG8AdwAgAGEAYgBvAHYAZQBcAG4AIAAgACAAIAAgACAAIAAgACAAIAAgACAAIAAgACAAIAAgACAAIAAgACAAIAAgACAAIAAgACAAIAAgACAAIAAgACAAIAAgACAAIAAgACAAIAAgACAAIAAgACAARgBBAEwAUwBFACAAPQAgAGQAbwBlAHMAIABuAG8AdAAgAGYAaQBsAGwAIAB0AGgAZQAgAGIAbABhAG4AawAgAHYAYQBsAHUAZQBzACAAZgByAG8AbQAgAHQAaABlACAAaQBuAHAAdQB0ACAAYQByAHIAYQB5ACwAIABpAG4AcwB0AGUAYQBkACAAdABoAGUAeQAgAGEAcgBlACAAbABlAGYAdAAgAGEAcwAgAGEAbgAgAGUAbQBwAHQAeQAgAHMAdAByAGkAbgBnACAAKAAgAFwAIgBcACIAIAApACAAaQBuACAAdABoAGUAIABvAHUAdABwAHUAdABcAG4AIAAgACAAIAAgACAAIAAgACAAIAAgACAAIAAgACAAIAAgACAAIAAgACAAIAAgACAAIAAgACAAIAAgACAAIAAgACAAIAAgACAAIAAgACAAIAAgACAAIAAgAFsAdABlAHgAdABdACAAPQAgAGEAbgB5ACAAdgBhAGwAdQBlACAAbwB0AGgAZQByACAAdABoAGEAbgAgAGEAIABuAHUAbQBiAGUAcgAgAG8AcgAgAFQAUgBVAEUALwBGAEEATABTAEUAIABpAHMAIABwAHIAbwB2AGkAZABlAGQAIAB0AGgAaQBzACAAaQBzACAAdQBzAGUAZAAgAHQAbwAgAGYAaQBsAGwAIABhAGwAbAAgAGIAbABhAG4AawAgAHYAYQBsAHUAZQBzAFwAbgAgACAAIAAgACAAIAAgACAAIAAgACAAIAAgACAAIAAgACAAIAAgACAAIAAgACAAIAAgACAAIAAgACAAIAAgACAAIAAgACAAIAAgACAAIAAgACAAIAAgAEkAZgAgAG4AbwB0ACAAcwB1AHAAcABsAGkAZQBkACwAIAB3AGkAbABsACAAZABlAGYAYQB1AGwAdAAgAHQAbwAgAEYAQQBMAFMARQAvADAAXABuACAAIAAgACAAIAAgACAAIAArACAAZgBpAGwAbABfAGMAbwBsAHUAbQBuAF8AYgBsAGEAbgBrAHMAIAAgAD0AIAAoAG8AcAB0AGkAbwBuAGEAbAApACAARABlAHQAZQByAG0AaQBuAGUAcwAgAHcAaABlAHQAaABlAHIAIABhAG4AeQAgAGIAbABhAG4AawAgAGQAYQB0AGEAIABwAG8AaQBuAHQAcwAgAGkAbgAgAHQAaABlACAAYwBvAGwAdQBtAG4AXwBoAGUAYQBkAGUAcgBzACAAaQBuAHAAdQB0ACAAYQByAHIAYQB5ACAAcwBoAG8AdQBsAGQAIABiAGUAIABmAGkAbABsAGUAZAAgAGEAbgBkACAAdwBoAGEAdAAgAHYAYQBsAHUAZQAgAHMAaABvAHUAbABkACAAYgBlACAAdQBzAGUAZAAuAFwAbgAgACAAIAAgACAAIAAgACAAIAAgACAAIAAgACAAIAAgACAAIAAgACAAIAAgACAAIAAgACAAIAAgACAAIAAgACAAIAAgACAAIAAgACAAIAAgACAAIAAgAFQAaABlACAAYgBsAGEAbgBrACAAYwBlAGwAbABzACAAYwBhAG4AIABiAGUAIABmAGkAbABsAGUAZAAgAHcAaQB0AGgAIAB0AGgAZQAgAHYAYQBsAHUAZQBzACAAZgByAG8AbQAgAHQAaABlACAAYwBlAGwAbABzACAAdABvACAAdABoAGUAIABMAGUAZgB0ACAAbwByACAAUgBpAGcAaAB0ACAAbwBmACAAdABoAGUAIABiAGwAYQBuAGsAIABjAGUAbABsACwAIABvAHIAIAB3AGkAdABoACAAYQAgAHMAcABlAGMAaQBmAGkAZQBkACAAdgBhAGwAdQBlAC4AXABuACAAIAAgACAAIAAgACAAIAAgACAAIAAgACAAIAAgACAAIAAgACAAIAAgACAAIAAgACAAIAAgACAAIAAgACAAIAAgACAAIAAgACAAIAAgACAAIAAgACAAIAAgACAAIAAgACsAMQAgAD0AIABmAGkAbABsAHMAIAB0AGgAZQAgAGIAbABhAG4AawAgAGQAYQB0AGEAIABwAG8AaQBuAHQAIAB3AGkAdABoACAAdABoAGUAIABjAGUAbABsACAAdgBhAGwAdQBlACAAZgByAG8AbQAgAHQAaABlACAAYwBlAGwAbAAgAHQAbwAgAHQAaABlACAATABlAGYAdAAgAFwAbgAgACAAIAAgACAAIAAgACAAIAAgACAAIAAgACAAIAAgACAAIAAgACAAIAAgACAAIAAgACAAIAAgACAAIAAgACAAIAAgACAAIAAgACAAIAAgACAAIAAgACAAIAAgACAAIAAtADEAIAA9ACAAZgBpAGwAbABzACAAdABoAGUAIABiAGwAYQBuAGsAIABkAGEAdABhACAAcABvAGkAbgB0ACAAdwBpAHQAaAAgAHQAaABlACAAYwBlAGwAbAAgAHYAYQBsAHUAZQAgAGYAcgBvAG0AIAB0AGgAZQAgAGMAZQBsAGwAIAB0AG8AIAB0AGgAZQAgAFIAaQBnAGgAdABcAG4AIAAgACAAIAAgACAAIAAgACAAIAAgACAAIAAgACAAIAAgACAAIAAgACAAIAAgACAAIAAgACAAIAAgACAAIAAgACAAIAAgACAAIAAgACAAIAAgACAAIAAgACAAIAAgACAAIAAwACAAPQAgAGQAbwBlAHMAIABuAG8AdAAgAGYAaQBsAGwAIAB0AGgAZQAgAGIAbABhAG4AawAgAHYAYQBsAHUAZQBzACAAZgByAG8AbQAgAHQAaABlACAAaQBuAHAAdQB0ACAAYQByAHIAYQB5ACwAIABpAG4AcwB0AGUAYQBkACAAdABoAGUAeQAgAGEAcgBlACAAbABlAGYAdAAgAGEAcwAgAGEAbgAgAGUAbQBwAHQAeQAgAHMAdAByAGkAbgBnACAAKAAgAFwAIgBcACIAIAApACAAaQBuACAAdABoAGUAIABvAHUAdABwAHUAdABcAG4AIAAgACAAIAAgACAAIAAgACAAIAAgACAAIAAgACAAIAAgACAAIAAgACAAIAAgACAAIAAgACAAIAAgACAAIAAgACAAIAAgACAAIAAgACAAIAAgACAAIAAgACAAIABUAFIAVQBFACAAPQAgAGYAaQBsAGwAcwAgAHQAaABlACAAYgBsAGEAbgBrACAAZABhAHQAYQAgAHAAbwBpAG4AdABzACAAdwBpAHQAaAAgAHQAaABlACAAYwBlAGwAbAAgAHYAYQBsAHUAZQAgAGYAcgBvAG0AIAB0AGgAZQAgAGMAZQBsAGwAIAB0AG8AIAB0AGgAZQAgAEwAZQBmAHQAXABuACAAIAAgACAAIAAgACAAIAAgACAAIAAgACAAIAAgACAAIAAgACAAIAAgACAAIAAgACAAIAAgACAAIAAgACAAIAAgACAAIAAgACAAIAAgACAAIAAgACAAIAAgAEYAQQBMAFMARQAgAD0AIABkAG8AZQBzACAAbgBvAHQAIABmAGkAbABsACAAdABoAGUAIABiAGwAYQBuAGsAIAB2AGEAbAB1AGUAcwAgAGYAcgBvAG0AIAB0AGgAZQAgAGkAbgBwAHUAdAAgAGEAcgByAGEAeQAsACAAaQBuAHMAdABlAGEAZAAgAHQAaABlAHkAIABhAHIAZQAgAGwAZQBmAHQAIABhAHMAIABhAG4AIABlAG0AcAB0AHkAIABzAHQAcgBpAG4AZwAgACgAIABcACIAXAAiACAAKQAgAGkAbgAgAHQAaABlACAAbwB1AHQAcAB1AHQAXABuACAAIAAgACAAIAAgACAAIAAgACAAIAAgACAAIAAgACAAIAAgACAAIAAgACAAIAAgACAAIAAgACAAIAAgACAAIAAgACAAIAAgACAAIAAgACAAIAAgACAAIABbAHQAZQB4AHQAXQAgAD0AIABhAG4AeQAgAHYAYQBsAHUAZQAgAG8AdABoAGUAcgAgAHQAaABhAG4AIABhACAAbgB1AG0AYgBlAHIAIABvAHIAIABUAFIAVQBFAC8ARgBBAEwAUwBFACAAaQBzACAAcAByAG8AdgBpAGQAZQBkACAAdABoAGkAcwAgAGkAcwAgAHUAcwBlAGQAIAB0AG8AIABmAGkAbABsACAAYQBsAGwAIABiAGwAYQBuAGsAIAB2AGEAbAB1AGUAcwBcAG4AIAAgACAAIAAgACAAIAAgACAAIAAgACAAIAAgACAAIAAgACAAIAAgACAAIAAgACAAIAAgACAAIAAgACAAIAAgACAAIAAgACAAIAAgACAAIAAgACAAIABJAGYAIABuAG8AdAAgAHMAdQBwAHAAbABpAGUAZAAsACAAdwBpAGwAbAAgAGQAZQBmAGEAdQBsAHQAIAB0AG8AIABGAEEATABTAEUALwAwAFwAbgAgACAAIAAgACAAIAAgACAAKwAgAG8AdQB0AHAAdQB0AF8AdgBlAHIAdABpAGMAYQBsACAAIAAgACAAIAA9ACAAKABvAHAAdABpAG8AbgBhAGwAKQAgAEEAIABUAHIAdQBlAC8ARgBhAGwAcwBlACAAaQBuAHAAdQB0ACAAdwBoAGkAYwBoACAAZABlAHQAZQByAG0AaQBuAGUAcwAgAHcAaABlAHQAaABlAHIAIAB0AG8AIABwAHIAbwB2AGkAZABlACAAdABoAGUAIABmAGkAbgBhAGwAIABvAHUAdABwAHUAdAAgAGQAYQB0AGEAIABhAHIAcgBhAHkAIABpAG4AIAB2AGUAcgB0AGkAYwBhAGwAIABvAHIAaQBlAG4AdABhAHQAaQBvAG4AIABvAHIAIABoAG8AcgBpAHoAbwBuAHQAYQBsACAAbwByAGkAZQBuAHQAYQB0AGkAbwBuAC4AXABuACAAIAAgACAAIAAgACAAIAAgACAAIAAgACAAIAAgACAAIAAgACAAIAAgACAAIAAgACAAIAAgACAAIAAgACAAIAAgACAAIAAgACAAIAAgACAAIAAgACAAQwBhAG4AIABiAGUAIABpAG4AcAB1AHQAIABhAHMAIABUAFIAVQBFAC8ARgBBAEwAUwBFACAAKABCAG8AbwBsAGUAYQBuACAAbABvAGcAaQBjAGEAbAAgAHYAYQBsAHUAZQApACAAbwByACAAMQAvADAAIAAoAG4AdQBtAGIAZQByACkALgBcAG4AIAAgACAAIAAgACAAIAAgACAAIAAgACAAIAAgACAAIAAgACAAIAAgACAAIAAgACAAIAAgACAAIAAgACAAIAAgACAAIAAgACAAIAAgACAAIAAgACAAIAAgACAAIABUAFIAVQBFACAAPQAgAHYAZQByAHQAaQBjAGEAbAAgAG8AcgBpAGUAbgB0AGEAdABpAG8AbgBcAG4AIAAgACAAIAAgACAAIAAgACAAIAAgACAAIAAgACAAIAAgACAAIAAgACAAIAAgACAAIAAgACAAIAAgACAAIAAgACAAIAAgACAAIAAgACAAIAAgACAAIAAgACAARgBBAEwAUwBFACAAPQAgAGgAbwByAGkAegBvAG4AdABhAGwAIABvAHIAaQBlAG4AdABhAHQAaQBvAG4ALAAgAHIAdQBuAG4AaQBuAGcAIABsAGUAZgB0AC0AdABvAC0AcgBpAGcAaAB0ACAAYQBjAHIAbwBzAHMAIAB0AGgAZQAgAHcAbwByAGsAcwBoAGUAZQB0AFwAbgAgACAAIAAgACAAIAAgACAAIAAgACAAIAAgACAAIAAgACAAIAAgACAAIAAgACAAIAAgACAAIAAgACAAIAAgACAAIAAgACAAIAAgACAAIAAgACAAIAAgAEkAZgAgAG4AbwB0ACAAcwB1AHAAcABsAGkAZQBkACwAIAB3AGkAbABsACAAZABlAGYAYQB1AGwAdAAgAHQAbwAgAEYAQQBMAFMARQAuAFwAbgAgACAAIAAgAEUAcgByAG8AcgAgAGMAbwBkAGUAcwA6AFwAbgAgACAAIAAgACAAIAAgACAAIAAgACAAIAAjAFYAQQBMAFUARQAhACAAIAAgACAAIAA9ACAATwBjAGMAdQByAHMAIAB3AGgAZQBuACAAbwBuAGUAIABvAHIAIABtAG8AcgBlACAAbwBmACAAdABoAGUAIABpAG4AcAB1AHQAcwAgAHAAcgBvAHYAaQBkAGUAZAAgAGEAcgBlACAAaQBuAHYAYQBsAGkAZAAuAFwAbgAgACAAIAAgACAAIAAgACAAIAAgACAAIAAjAEMAQQBMAEMAIQAgACAAIAAgACAAIAA9ACAATwBjAGMAdQByAHMAIAB3AGgAZQByAGUAIAB0AGgAZQAgAGQAYQB0AGEAIABhAHIAcgBhAHkAIABkAGkAbQBlAG4AcwBpAG8AbgBzACAAYQByAGUAIABuAG8AdAAgAHQAaABlACAAZQBxAHUAYQBsACAAdABvACAAdABoAGUAIABjAG8AcgByAGUAcwBwAG8AbgBkAGkAbgBnACAAZABpAG0AZQBuAGUAcwBpAG8AbgBzACAAbwBmACAAdABoAGUAIAByAG8AdwAgAGEAbgBkACAAYwBvAGwAdQBtAG4AIABoAGUAYQBkAGUAcgAgAGkAbgBwAHUAdAAgAGEAcgByAGEAeQBzAC4AXABuACAAIAAgACAAIAAgACAAIAAgACAAIAAgACAAIAAgACAAIAAgACAAIAAgACAAIAAgACAAIABpAC4AZQAuACAAdABoAGUAIAByAG8AdwAgAGgAZQBhAGQAZQByAHMAIABhAHIAcgBhAHkAIABhAG4AZAAgAGQAYQB0AGEAIABhAHIAcgBhAHkAIABzAGgAbwB1AGwAZAAgAGgAYQB2AGUAIAB0AGgAZQAgAHMAYQBtAGUAIABuAHUAbQBiAGUAcgAgAG8AZgAgAHIAbwB3AHMAIABcAG4AIAAgACAAIAAgACAAIAAgACAAIAAgACAAIAAgACAAIAAgACAAIAAgACAAIAAgACAAIAAgACAAIAAgACAAIAB0AGgAZQAgAGMAbwBsAHUAbQBuACAAaABlAGEAZABlAHIAcwAgAGEAcgByAGEAeQAgAGEAbgBkACAAZABhAHQAYQAgAGEAcgByAGEAeQAgAHMAaABvAHUAbABkACAAaABhAHYAZQAgAHQAaABlACAAcwBhAG0AZQAgAG4AdQBtAGIAZQByACAAbwBmACAAYwBvAGwAdQBtAG4AcwBcAG4AIAAgACAAIABOAG8AdABlAHMAOgBcAG4AIAAgACAAIAAgACAAIAAgAC0AIABUAGgAZQAgAHIAZQBwAGwAYQBjAGUAXwBkAGEAdABhAF8AYgBsAGEAbgBrAHMALAAgAGYAaQBsAHQAZQByAF8AYgBsAGEAbgBrAHMALAAgAGEAbgBkACAAZgBpAGwAdABlAHIAXwBlAHIAcgBvAHIAcwAgAGYAdQBuAGMAdABpAG8AbgBhAGwAaQB0AHkAIABkAG8AZQBzACAAbgBvAHQAIABjAG8AbgBzAGkAZABlAHIAIABhAG4AeQAgAGIAbABhAG4AawAgAG8AcgAgAGUAcgByAG8AcgAgAHYAYQBsAHUAZQBzACAAdwBpAHQAaABpAG4AIAB0AGgAZQAgAEsAZQB5ACAAYwBvAGwAdQBtAG4AKABzACkAIABvAHIAIABOAGEAbQBlACAAYwBvAGwAdQBtAG4AKABzACkALAAgAG8AbgBsAHkAIAB0AGgAZQAgAFYAYQBsAHUAZQBzACAAYwBvAGwAdQBtAG4AIAAoAGQAYQB0AGEAIABhAHIAcgBhAHkAKQAuAFwAbgAgACAAIAAgACAAIAAgACAALQAgAEEAZABkAGkAdABpAG8AbgBhAGwAeQAsACAAaQBmACAAdABoAGUAIAByAGUAcABsAGEAYwBlAF8AZABhAHQAYQBfAGIAbABhAG4AawBzACAAbwBwAHQAaQBvAG4AIABpAHMAIAB1AHMAZQBkACwAIAB0AGgAZQBuACAAdABoAGUAIABmAGkAbAB0AGUAcgBfAGIAbABhAG4AawBzACAAbwBwAHQAaQBvAG4AIAB3AGkAbABsACAAaABhAHYAZQAgAG4AbwAgAGUAZgBmAGUAYwB0ACAAbwBuACAAdABoAGUAIABvAHUAdABwAHUAdAAgAGEAcwAgAHQAaABlACAAYgBsAGEAbgBrACAAdgBhAGwAdQBlAHMAIABhAHIAZQAgAHIAZQBwAGwAYQBjAGUAZAAgAGIAZQBmAG8AcgBlACAAYQBuAHkAIABmAGkAbAB0AGUAcgBpAG4AZwAgAG8AYwBjAHUAcgBzAC4AXABuACAAIAAgACAAIAAgACAAIAAtACAASQBmACAAdABoAGUAIAByAGUAcABsAGEAYwBlAF8AZABhAHQAYQBfAGIAbABhAG4AawBzACAAbwBwAHQAaQBvAG4AIABpAHMAIAB1AHMAZQBkACAAdABvACAAcgBlAHAAbABhAGMAZQAgAGIAbABhAG4AawAgAGQAYQB0AGEAIAB2AGEAbAB1AGUAcwAgAHcAaQB0AGgAIAAjAE4ALwBBACAAdgBhAGwAdQBlAHMALAAgAHQAaABlAG4AIAB0AGgAZQBzAGUAIABjAG8AdQBsAGQAIAB0AGgAZQBuACAAYgBlACAAZgBpAGwAdABlAHIAZQBkACAAbwB1AHQAIABiAHkAIAB0AGgAZQAgAGYAaQBsAHQAZQByAF8AZQByAHIAbwByAHMAIABvAHAAdABpAG8AbgAgAGEAcwAgAHQAaABlACAAZgBpAGwAdABlAHIAaQBuAGcAIABvAGMAYwB1AHIAcwAgAGEAZgB0AGUAcgAgAGQAZQBhAGwAaQBuAGcAIAB3AGkAdABoACAAYgBsAGEAbgBrACAAZABhAHQAYQAgAHAAbwBpAG4AdABzAC4AXABuACoALwBcAG4AVQBuAFAAaQB2AG8AdAAgAD0AIABMAEEATQBCAEQAQQAoAFwAbgAgACAAIAAgAC8ALwAgAFAAYQByAGEAbQBlAHQAZQByACAAZABlAGYAaQBuAGkAdABpAG8AbgBzAFwAbgAgACAAIAAgAGQAYQB0AGEALABcAG4AIAAgACAAIAByAG8AdwBfAGgAZQBhAGQAZQByAHMALABcAG4AIAAgACAAIABjAG8AbAB1AG0AbgBfAGgAZQBhAGQAZQByAHMALABcAG4AIAAgACAAIABbAGIAeQBfAGMAbwBsAHUAbQBuAF0ALABcAG4AIAAgACAAIABbAHIAZQBwAGwAYQBjAGUAXwBkAGEAdABhAF8AYgBsAGEAbgBrAHMAXQAsAFwAbgAgACAAIAAgAFsAZgBpAGwAdABlAHIAXwBiAGwAYQBuAGsAcwBdACwAXABuACAAIAAgACAAWwBmAGkAbAB0AGUAcgBfAGUAcgByAG8AcgBzAF0ALABcAG4AIAAgACAAIABbAGYAaQBsAGwAXwByAG8AdwBfAGIAbABhAG4AawBzAF0ALABcAG4AIAAgACAAIABbAGYAaQBsAGwAXwBjAG8AbAB1AG0AbgBfAGIAbABhAG4AawBzAF0ALABcAG4AIAAgACAAIABbAG8AdQB0AHAAdQB0AF8AdgBlAHIAdABpAGMAYQBsAF0ALABcAG4AIAAgACAAIAAvAC8AIABNAGEAaQBuACAAZgB1AG4AYwB0AGkAbwBuACAAYgBvAGQAeQAvAGMAYQBsAGMAdQBsAGEAdABpAG8AbgBzAFwAbgAgACAAIAAgAEwARQBUACgAXABuACAAIAAgACAAIAAgACAAIABfAGQAZAAsACAAZABhAHQAYQAsAFwAbgAgACAAIAAgACAAIAAgACAAXwByAGgALAAgAHIAbwB3AF8AaABlAGEAZABlAHIAcwAsAFwAbgAgACAAIAAgACAAIAAgACAAXwBjAGgALAAgAGMAbwBsAHUAbQBuAF8AaABlAGEAZABlAHIAcwAsAFwAbgAgACAAIAAgACAAIAAgACAALwAvACAARABlAGEAbABpAG4AZwAgAHcAaQB0AGgAIABkAGUAZgBhAHUAbAB0ACAAdgBhAGwAdQBlAHMAIABmAG8AcgAgAG8AcAB0AGkAbwBuAGEAbAAgAHAAYQByAGEAbQBlAHQAZQByAHMAXABuACAAIAAgACAAIAAgACAAIABfAGIAeQBDAG8AbAAsACAASQBGACgAIABJAFMATwBNAEkAVABUAEUARAAoAGIAeQBfAGMAbwBsAHUAbQBuACkALAAgADAALAAgAEkARgAoAGIAeQBfAGMAbwBsAHUAbQBuACwAIAAxACwAIAAwACkAKQAsAFwAbgAgACAAIAAgACAAIAAgACAAXwByAGUAcABEACwAIABJAEYAKAAgAEkAUwBPAE0ASQBUAFQARQBEACgAcgBlAHAAbABhAGMAZQBfAGQAYQB0AGEAXwBiAGwAYQBuAGsAcwApACwAIABcACIAXAAiACwAXABuACAAIAAgACAAIAAgACAAIAAgACAAIAAgAEkARgAoACAASQBTAEwATwBHAEkAQwBBAEwAKAByAGUAcABsAGEAYwBlAF8AZABhAHQAYQBfAGIAbABhAG4AawBzACkALABcAG4AIAAgACAAIAAgACAAIAAgACAAIAAgACAAIAAgACAAIABJAEYAKAByAGUAcABsAGEAYwBlAF8AZABhAHQAYQBfAGIAbABhAG4AawBzACwAIABOAEEAKAApACwAIABcACIAXAAiACkALABcAG4AIAAgACAAIAAgACAAIAAgACAAIAAgACAAIAAgACAAIAByAGUAcABsAGEAYwBlAF8AZABhAHQAYQBfAGIAbABhAG4AawBzACkAXABuACAAIAAgACAAIAAgACAAIAApACwAXABuACAAIAAgACAAIAAgACAAIABfAGYAbAB0AHIAQgAsACAASQBGACgAIABJAFMATwBNAEkAVABUAEUARAAoAGYAaQBsAHQAZQByAF8AYgBsAGEAbgBrAHMAKQAsACAAMAAsACAASQBGACgAZgBpAGwAdABlAHIAXwBiAGwAYQBuAGsAcwAsACAAMQAsACAAMAApACkALABcAG4AIAAgACAAIAAgACAAIAAgAF8AZgBsAHQAcgBFACwAIABJAEYAKAAgAEkAUwBPAE0ASQBUAFQARQBEACgAZgBpAGwAdABlAHIAXwBlAHIAcgBvAHIAcwApACwAIAAwACwAIABJAEYAKABmAGkAbAB0AGUAcgBfAGUAcgByAG8AcgBzACwAIAAxACwAIAAwACkAKQAsAFwAbgAgACAAIAAgACAAIAAgACAAXwByAG8AdwBCACwAIABJAEYAKAAgAEkAUwBPAE0ASQBUAFQARQBEACgAZgBpAGwAbABfAHIAbwB3AF8AYgBsAGEAbgBrAHMAKQAsACAAMAAsACAAZgBpAGwAbABfAHIAbwB3AF8AYgBsAGEAbgBrAHMAKQAsAFwAbgAgACAAIAAgACAAIAAgACAAXwBjAG8AbABCACwAIABJAEYAKAAgAEkAUwBPAE0ASQBUAFQARQBEACgAZgBpAGwAbABfAGMAbwBsAHUAbQBuAF8AYgBsAGEAbgBrAHMAKQAsACAAMAAsACAAZgBpAGwAbABfAGMAbwBsAHUAbQBuAF8AYgBsAGEAbgBrAHMAKQAsAFwAbgAgACAAIAAgACAAIAAgACAAXwB2AHIAdAAsACAASQBGACgAIABJAFMATwBNAEkAVABUAEUARAAoAG8AdQB0AHAAdQB0AF8AdgBlAHIAdABpAGMAYQBsACkALAAgADEALAAgAEkARgAoAG8AdQB0AHAAdQB0AF8AdgBlAHIAdABpAGMAYQBsACwAIAAxACwAIAAwACkAKQAsAFwAbgAgACAAIAAgACAAIAAgACAALwAvACAARABlAHQAZQByAG0AaQBuAGUAIAB0AGgAZQAgAGMAbwByAHIAZQBjAHQAIABmAGkAbABsACAAZABpAHIAZQBjAHQAaQBvAG4AIABhAG4AZAAgAGkAZgAgAGEAIAByAGUAcABsAGEAYwBlAG0AZQBuAHQAIABpAHMAIABzAHQAcgBpAG4AZwAgAGkAcwAgAG4AZQBlAGQAZQBkAFwAbgAgACAAIAAgACAAIAAgACAALwAvACAAZgBvAHIAIABiAG8AdABoACAAdABoAGUAIAByAG8AdwBfAGgAZQBhAGQAZQByAHMAIABhAG4AZAAgAGMAbwBsAHUAbQBuAF8AaABlAGEAZABlAHIAcwAgAGkAbgBwAHUAdAAgAGEAcgByAGEAeQBzAFwAbgAgACAAIAAgACAAIAAgACAAXwByAGUAcABSACwAIABJAEYAKAAgAE8AUgAoAEkAUwBOAFUATQBCAEUAUgAoAF8AcgBvAHcAQgApACwAIABJAFMATABPAEcASQBDAEEATAAoAF8AcgBvAHcAQgApACkALAAgAFwAIgBcACIALAAgAF8AcgBvAHcAQgApACwAXABuACAAIAAgACAAIAAgACAAIABfAHIAZQBwAEMALAAgAEkARgAoACAATwBSACgASQBTAE4AVQBNAEIARQBSACgAXwBjAG8AbABCACkALAAgAEkAUwBMAE8ARwBJAEMAQQBMACgAXwBjAG8AbABCACkAKQAsACAAXAAiAFwAIgAsACAAXwBjAG8AbABCACkALABcAG4AIAAgACAAIAAgACAAIAAgAF8AZABpAHIAUgAsACAASQBGACgAIABPAFIAKABJAFMATgBVAE0AQgBFAFIAKABfAHIAbwB3AEIAKQAsACAASQBTAEwATwBHAEkAQwBBAEwAKABfAHIAbwB3AEIAKQApACwAIABJAE4AVAAoAF8AcgBvAHcAQgApACwAIAAwACkALABcAG4AIAAgACAAIAAgACAAIAAgAF8AZABpAHIAQwAsACAASQBGACgAIABPAFIAKABJAFMATgBVAE0AQgBFAFIAKABfAGMAbwBsAEIAKQAsACAASQBTAEwATwBHAEkAQwBBAEwAKABfAGMAbwBsAEIAKQApACwAIABJAE4AVAAoAF8AYwBvAGwAQgApACwAIAAwACkALABcAG4AIAAgACAAIAAgACAAIAAgAC8ALwAgAEkAbgBwAHUAdAAgAHAAYQByAGEAbQBlAHQAZQByACAAYwBoAGUAYwBrAHMAXABuACAAIAAgACAAIAAgACAAIABfAGkAbgBwAEMAaABrACwAIABJAEYAUwAoAFwAbgAgACAAIAAgACAAIAAgACAAIAAgACAAIABJAEYARQBSAFIATwBSACgAIABPAFIAKAAgAFIATwBXAFMAKABfAHIAaAApACAAPAAgADEALAAgAEMATwBMAFUATQBOAFMAKABfAHIAaAApACAAPAAgADEALAAgAFIATwBXAFMAKABfAGMAaAApACAAPAAgADEALAAgAEMATwBMAFUATQBOAFMAKABfAGMAaAApACAAPAAgADEALAAgAFIATwBXAFMAKABfAGQAZAApACAAPAAgADEALAAgAEMATwBMAFUATQBOAFMAKABfAGQAZAApACAAPAAgADEAKQAsACAAMwApACwAIAAzACwAXABuACAAIAAgACAAIAAgACAAIAAgACAAIAAgAEkARgBFAFIAUgBPAFIAKAAgAE8AUgAoACAAUgBPAFcAUwAoAF8AZABkACkAIAA8AD4AIABSAE8AVwBTACgAXwByAGgAKQAsACAAQwBPAEwAVQBNAE4AUwAoAF8AZABkACkAIAA8AD4AIABDAE8ATABVAE0ATgBTACgAXwBjAGgAKQApACwAIAAzACkALAAgADIALABcAG4AIAAgACAAIAAgACAAIAAgACAAIAAgACAAVABSAFUARQAsACAAMQBcAG4AIAAgACAAIAAgACAAIAAgACkALABcAG4AIAAgACAAIAAgACAAIAAgAC8ALwAgAEEAcwBzAGkAZwBuACAAdABoAGUAIAByAG8AdwAgAGgAZQBhAGQAZQByACAAYQBuAGQAIABjAG8AbAB1AG0AbgAgAGgAZQBhAGQAZQByACAAaQBuAHAAdQB0ACAAYQByAHIAYQB5AHMAIAB0AG8AIAB0AGgAZQAgAGsAZQB5ACAAYwBvAGwAdQBtAG4AcwAgAGEAbgBkACAAbgBhAG0AZQAgAGMAbwBsAHUAbQBuAHMAIABhAHIAcgBhAHkAcwAgAGQAZQBwAGUAbgBkAGkAbgBnACAAbwBuACAAdABoAGUAIABiAHkAXwBjAG8AbAB1AG0AbgAgAGkAbgBwAHUAdABcAG4AIAAgACAAIAAgACAAIAAgAC8ALwAgAGUAbgBzAHUAcgBlACAAdABoAGEAdAAgAGEAcwBzAGkAZwBuAGUAZAAgAGsAZQB5ACAAYQBuAGQAIABuAGEAbQBlACAAYwBvAGwAdQBtAG4AIABhAHIAcgBhAHkAcwAgAGEAcgBlACAAdgBlAHIAdABpAGMAYQBsAGwAeQAgAGEAbABpAGcAbgBlAGQAXABuACAAIAAgACAAIAAgACAAIAAvAC8AIABnAGUAdAAgAHQAaABlACAAZABpAG0AZQBuAHMAaQBvAG4AcwAgACgAcgBvAHcAcwAsACAAYwBvAGwAdQBtAG4AcwApACAAbwBmACAAdABoAGUAIABhAHMAcwBpAGcAbgBlAGQAIABhAHIAcgBhAHkAcwBcAG4AIAAgACAAIAAgACAAIAAgAF8AawBDAG8AbABzACwAIABJAEYAKABfAGIAeQBDAG8AbAAsACAAVABSAEEATgBTAFAATwBTAEUAKABfAGMAaAApACwAIABfAHIAaAApACwAXABuACAAIAAgACAAIAAgACAAIABfAG4AQwBvAGwAcwAsACAASQBGACgAXwBiAHkAQwBvAGwALAAgAF8AcgBoACwAIABUAFIAQQBOAFMAUABPAFMARQAoAF8AYwBoACkAKQAsAFwAbgAgACAAIAAgACAAIAAgACAAXwByAEsALAAgAFIATwBXAFMAKABfAGsAQwBvAGwAcwApACwAXABuACAAIAAgACAAIAAgACAAIABfAGMASwAsACAAQwBPAEwAVQBNAE4AUwAoAF8AawBDAG8AbABzACkALABcAG4AIAAgACAAIAAgACAAIAAgAF8AcgBOACwAIABSAE8AVwBTACgAXwBuAEMAbwBsAHMAKQAsAFwAbgAgACAAIAAgACAAIAAgACAAXwBjAE4ALAAgAEMATwBMAFUATQBOAFMAKABfAG4AQwBvAGwAcwApACwAXABuACAAIAAgACAAIAAgACAAIAAvAC8AIABDAG8AbgBzAHQAcgB1AGMAdAAgAHQAaABlACAAawBlAHkAcwAgACgAcAByAGkAbQBhAHIAeQApACAAYQBuAGQAIABuAGEAbQBlAHMAIAAoAHMAZQBjAG8AbgBkAGEAcgB5ACkAIABjAG8AbAB1AG0AbgBzACAAZgBvAHIAIAB0AGgAZQAgAG8AdQB0AHAAdQB0ACAAYQByAHIAYQB5AFwAbgAgACAAIAAgACAAIAAgACAALwAvACAAKwAgAFQAaABlACAAaQBuAHAAdQB0ACAAYQByAHIAYQB5ACAAaQBzACAAcgBlAHYAZQByAHMAZQBkACAAaQBmACAAbgBlAGUAZABlAGQAIAAoAGQAZQBwAGUAbgBkAGkAbgBnACAAbwBuACAAdABoAGUAIABkAGkAcgBlAGMAdABpAG8AbgAgAGMAaABvAHMAZQBuACkALAAgAGEAbgBkACAAdABoAGUAbgBcAG4AIAAgACAAIAAgACAAIAAgAC8ALwAgACAAIABhACAAYwBvAG0AYgBpAG4AYQB0AGkAbwBuACAAbwBmACAAUgBFAEQAVQBDAEUAKAApACwAIABIAFMAVABBAEMASwAoACkAIABhAG4AZAAgAFMAQwBBAE4AKAApACAAYQByAGUAIAB1AHMAZQBkACAAdABvACAAZgBpAGwAbAAgAGEAbgB5ACAAYgBsAGEAbgBrAHMAIAB3AGkAdABoACAAYQBuAFwAbgAgACAAIAAgACAAIAAgACAALwAvACAAIAAgAGEAbgAgAGEAcABwAHIAbwBwAHIAaQBhAHQAZQAgAHIAZQBwAGwAYQBjAGUAbQBlAG4AdAAgAHYAYQBsAHUAZQAsACAAbwBuAGUAIABjAG8AbAB1AG0AbgAgAGEAdAAgAGEAIAB0AGkAbQBlAFwAbgAgACAAIAAgACAAIAAgACAALwAvACAAKwAgAFQAaABlACAAdQBwAGQAYQB0AGUAZAAgAGkAbgBwAHUAdAAgAGEAcgByAGEAeQAgAGkAcwAgAHIAZQB0AHUAcgBuAGUAZAAgAHQAbwAgAGkAdAAnAHMAIABvAHIAaQBnAGkAbgBhAGwAIABkAGkAcgBlAGMAdABpAG8AbgAgAGkAZgAgAG4AZQBlAGQAZQBkACAAYgBlAGYAbwByAGUAIABiAGUAaQBuAGcAXABuACAAIAAgACAAIAAgACAAIAAvAC8AIAAgACAAdQBzAGUAZAAgAGkAbgAgAHQAaABlACAATQBBAEsARQBBAFIAUgBBAFkAKAApACAAZgB1AG4AYwB0AGkAbwBuACAAdABvACAAYwBvAG4AcwB0AHIAdQBjAHQAIAB0AGgAZQAgAGYAaQBuAGEAbAAgAEsAZQB5AHMALwBOAGEAbQBlAHMAIABjAG8AbAB1AG0AbgAuAFwAbgAgACAAIAAgACAAIAAgACAAXwBrAGUAeQBzACwAIABMAEUAVAAoAFwAbgAgACAAIAAgACAAIAAgACAAIAAgACAAIABfAGsAUgBlAHAALAAgAEkARgAoAF8AYgB5AEMAbwBsACwAIABfAHIAZQBwAEMALAAgAF8AcgBlAHAAUgApACwAXABuACAAIAAgACAAIAAgACAAIAAgACAAIAAgAF8AawBEAGkAcgAsACAASQBGACgAXwBiAHkAQwBvAGwALAAgAF8AZABpAHIAQwAsACAAXwBkAGkAcgBSACkALABcAG4AIAAgACAAIAAgACAAIAAgACAAIAAgACAAXwBrAEEAcgByACwAIABJAEYAKABfAGsARABpAHIAIAA9ACAALQAxACwAIABJAE4ARABFAFgAKABfAGsAQwBvAGwAcwAsACAAUwBFAFEAVQBFAE4AQwBFACgAXwByAEsALAAgADEALAAgAF8AcgBLACwAIAAtADEAKQAsACAAUwBFAFEAVQBFAE4AQwBFACgAMQAsACAAXwBjAEsAKQApACwAIABfAGsAQwBvAGwAcwApACwAXABuACAAIAAgACAAIAAgACAAIAAgACAAIAAgAF8AawBGAGkAbAAsACAARABSAE8AUAAoACAAUgBFAEQAVQBDAEUAKAAwACwAIABTAEUAUQBVAEUATgBDAEUAKABfAGMASwApACwAIABMAEEATQBCAEQAQQAoAF8AYQByAHIALABfAGMAbwBsACwAXABuACAAIAAgACAAIAAgACAAIAAgACAAIAAgACAAIAAgACAASABTAFQAQQBDAEsAKABfAGEAcgByACwAXABuACAAIAAgACAAIAAgACAAIAAgACAAIAAgACAAIAAgACAAIAAgACAAIABTAEMAQQBOACgAXAAiAFwAIgAsACAAQwBIAE8ATwBTAEUAQwBPAEwAUwAoAF8AawBBAHIAcgAsACAAXwBjAG8AbAApACwAXABuACAAIAAgACAAIAAgACAAIAAgACAAIAAgACAAIAAgACAAIAAgACAAIAAgACAAIAAgAEwAQQBNAEIARABBACgAXwBhAGMAYwAsAF8AdgBhAGwALAAgAEkARgAoAEkAUwBCAEwAQQBOAEsAKABfAHYAYQBsACkALAAgAEkARgAoAF8AawBEAGkAcgAgAD0AIAAwACwAIABfAGsAUgBlAHAALAAgAF8AYQBjAGMAKQAsACAAXwB2AGEAbAApACkAXABuACAAIAAgACAAIAAgACAAIAAgACAAIAAgACAAIAAgACAAIAAgACAAIAApAFwAbgAgACAAIAAgACAAIAAgACAAIAAgACAAIAAgACAAIAAgACkAKQApACwAXABuACAAIAAgACAAIAAgACAAIAAgACAAIAAgACwAIAAxACkALABcAG4AIAAgACAAIAAgACAAIAAgACAAIAAgACAAXwBvAHUAdAAsACAASQBGACgAXwBrAEQAaQByACAAPQAgAC0AMQAsACAASQBOAEQARQBYACgAXwBrAEYAaQBsACwAIABTAEUAUQBVAEUATgBDAEUAKABfAHIASwAsACAAMQAsACAAXwByAEsALAAgAC0AMQApACwAIABTAEUAUQBVAEUATgBDAEUAKAAxACwAIABfAGMASwApACkALAAgAF8AawBGAGkAbAApACwAXABuACAAIAAgACAAIAAgACAAIAAgACAAIAAgAE0AQQBLAEUAQQBSAFIAQQBZACgAXwByAEsAIAAqACAAXwByAE4ALAAgAF8AYwBLACwAIABMAEEATQBCAEQAQQAoAF8AcgBvAHcALABfAGMAbwBsACwAIABJAE4ARABFAFgAKABfAG8AdQB0ACwAIABSAE8AVQBOAEQAVQBQACgAXwByAG8AdwAgAC8AIABfAHIATgAsACAAMAApACwAIABfAGMAbwBsACkAKQApAFwAbgAgACAAIAAgACAAIAAgACAAKQAsAFwAbgAgACAAIAAgACAAIAAgACAAXwBuAGEAbQBlAHMALAAgAEwARQBUACgAXABuACAAIAAgACAAIAAgACAAIAAgACAAIAAgAF8AbgBSAGUAcAAsACAASQBGACgAXwBiAHkAQwBvAGwALAAgAF8AcgBlAHAAUgAsACAAXwByAGUAcABDACkALABcAG4AIAAgACAAIAAgACAAIAAgACAAIAAgACAAXwBuAEQAaQByACwAIABJAEYAKABfAGIAeQBDAG8AbAAsACAAXwBkAGkAcgBSACwAIABfAGQAaQByAEMAKQAsAFwAbgAgACAAIAAgACAAIAAgACAAIAAgACAAIABfAG4AQQByAHIALAAgAEkARgAoAF8AbgBEAGkAcgAgAD0AIAAtADEALAAgAEkATgBEAEUAWAAoAF8AbgBDAG8AbABzACwAIABTAEUAUQBVAEUATgBDAEUAKABfAHIATgAsACAAMQAsACAAXwByAE4ALAAgAC0AMQApACwAIABTAEUAUQBVAEUATgBDAEUAKAAxACwAIABfAGMATgApACkALAAgAF8AbgBDAG8AbABzACkALABcAG4AIAAgACAAIAAgACAAIAAgACAAIAAgACAAXwBuAEYAaQBsACwAIABEAFIATwBQACgAIABSAEUARABVAEMARQAoADAALAAgAFMARQBRAFUARQBOAEMARQAoAF8AYwBOACkALAAgAEwAQQBNAEIARABBACgAXwBhAHIAcgAsAF8AYwBvAGwALABcAG4AIAAgACAAIAAgACAAIAAgACAAIAAgACAAIAAgACAAIABIAFMAVABBAEMASwAoAF8AYQByAHIALABcAG4AIAAgACAAIAAgACAAIAAgACAAIAAgACAAIAAgACAAIAAgACAAIAAgAFMAQwBBAE4AKABcACIAXAAiACwAIABDAEgATwBPAFMARQBDAE8ATABTACgAXwBuAEEAcgByACwAIABfAGMAbwBsACkALABcAG4AIAAgACAAIAAgACAAIAAgACAAIAAgACAAIAAgACAAIAAgACAAIAAgACAAIAAgACAATABBAE0AQgBEAEEAKABfAGEAYwBjACwAXwB2AGEAbAAsACAASQBGACgASQBTAEIATABBAE4ASwAoAF8AdgBhAGwAKQAsACAASQBGACgAXwBuAEQAaQByACAAPQAgADAALAAgAF8AbgBSAGUAcAAsACAAXwBhAGMAYwApACwAIABfAHYAYQBsACkAKQBcAG4AIAAgACAAIAAgACAAIAAgACAAIAAgACAAIAAgACAAIAAgACAAIAAgACkAXABuACAAIAAgACAAIAAgACAAIAAgACAAIAAgACAAIAAgACAAKQApACkALABcAG4AIAAgACAAIAAgACAAIAAgACAAIAAgACAALAAgADEAKQAsAFwAbgAgACAAIAAgACAAIAAgACAAIAAgACAAIABfAG8AdQB0ACwAIABJAEYAKABfAG4ARABpAHIAIAA9ACAALQAxACwAIABJAE4ARABFAFgAKABfAG4ARgBpAGwALAAgAFMARQBRAFUARQBOAEMARQAoAF8AcgBOACwAIAAxACwAIABfAHIATgAsACAALQAxACkALAAgAFMARQBRAFUARQBOAEMARQAoADEALAAgAF8AYwBOACkAKQAsACAAXwBuAEYAaQBsACkALABcAG4AIAAgACAAIAAgACAAIAAgACAAIAAgACAATQBBAEsARQBBAFIAUgBBAFkAKABfAHIASwAgACoAIABfAHIATgAsACAAXwBjAE4ALAAgAEwAQQBNAEIARABBACgAXwByAG8AdwAsAF8AYwBvAGwALAAgAEkATgBEAEUAWAAoAF8AbwB1AHQALAAgAE0ATwBEACgAXwByAG8AdwAgAC0AIAAxACwAIABfAHIATgApACAAKwAgADEALAAgAF8AYwBvAGwAKQApACkAXABuACAAIAAgACAAIAAgACAAIAApACwAXABuACAAIAAgACAAIAAgACAAIAAvAC8AIABDAG8AbgBzAHQAcgB1AGMAdAAgAHQAaABlACAAdgBhAGwAdQBlAHMAIAAoAGQAYQB0AGEAIAB2AGEAbAB1AGUAcwApACAAYwBvAGwAdQBtAG4AIABmAG8AcgAgAHQAaABlACAAbwB1AHQAcAB1AHQAIABhAHIAcgBhAHkAXABuACAAIAAgACAAIAAgACAAIABfAHYAYQBsAHUAZQBzACwAIABMAEUAVAAoAFwAbgAgACAAIAAgACAAIAAgACAAIAAgACAAIABfAGQAcAAsACAAVABPAEMATwBMACgAXwBkAGQALAAgACwAIABfAGIAeQBDAG8AbAApACwAXABuACAAIAAgACAAIAAgACAAIAAgACAAIAAgAEkARgAoACAASQBTAEIATABBAE4ASwAoAF8AZABwACkALAAgAF8AcgBlAHAARAAsACAAXwBkAHAAKQBcAG4AIAAgACAAIAAgACAAIAAgACkALABcAG4AIAAgACAAIAAgACAAIAAgAC8ALwAgAEMAbwBuAHMAdAByAHUAYwB0ACAAdABoAGUAIABvAHUAdABwAHUAdAAgAGEAcgByAGEAeQBcAG4AIAAgACAAIAAgACAAIAAgAF8AcgB0AG4ALAAgAEwARQBUACgAXABuACAAIAAgACAAIAAgACAAIAAgACAAIAAgAF8AZAB0ACwAIABIAFMAVABBAEMASwAoAF8AawBlAHkAcwAsACAAXwBuAGEAbQBlAHMALAAgAF8AdgBhAGwAdQBlAHMAKQAsAFwAbgAgACAAIAAgACAAIAAgACAAIAAgACAAIABfAHYAbAAsACAAQwBIAE8ATwBTAEUAQwBPAEwAUwAoAF8AZAB0ACwAIAAtADEAKQAsAFwAbgAgACAAIAAgACAAIAAgACAAIAAgACAAIAAvAC8AIABBAHAAcABsAHkAIABmAGkAbAB0AGUAcgBpAG4AZwAgAHQAbwAgAHQAaABlACAAYwBvAG4AcwB0AHIAdQBjAHQAZQBkACAAbwB1AHQAcAB1AHQAIABhAHIAcgBhAHkAIABmAG8AcgAgAGIAbABhAG4AawBzACAAYQBuAGQALwBvAHIAIABlAHIAcgBvAHIAcwBcAG4AIAAgACAAIAAgACAAIAAgACAAIAAgACAALwAvACAATgBvAHQAZQAgAC0AIABmAGkAbAB0AGUAcgBpAG4AZwAgAGkAcwAgAG8AbgBsAHkAIABiAGEAcwBlAGQAIABvAG4AIAB0AGgAZQAgAFYAYQBsAHUAZQBzACAAKABkAGEAdABhACAAdgBhAGwAdQBlAHMAKQAgAGMAbwBsAHUAbQBuACwAIABcAG4AIAAgACAAIAAgACAAIAAgACAAIAAgACAALwAvACAAIAAgACAAIAAgACAAIABiAGwAYQBuAGsAcwAgAG8AcgAgAGUAcgByAG8AcgAgAHYAYQBsAHUAZQBzACAAaQBuACAAdABoAGUAIABLAGUAeQBzACAAYQBuAGQAIABOAGEAbQBlAHMAIABjAG8AbAB1AG0AbgBzACAAdwBpAGwAbAAgAG4AbwB0ACAAYgBlACAAZgBpAGwAdABlAHIAZQBkAFwAbgAgACAAIAAgACAAIAAgACAAIAAgACAAIABfAGQAZgBCACwAIABJAEYAKABfAGYAbAB0AHIAQgAsACAARgBJAEwAVABFAFIAKABfAGQAdAAsACAASQBGACgAIABJAFMARQBSAFIATwBSACgAXwB2AGwAKQAsACAAVABSAFUARQAsACAASQBGAE4AQQAoAF8AdgBsACwAIABcACIAIwBcACIAKQAgADwAPgAgAFwAIgBcACIAKQApACwAIABfAGQAdAApACwAXABuACAAIAAgACAAIAAgACAAIAAgACAAIAAgAF8AZABmAEUALAAgAEkARgAoAF8AZgBsAHQAcgBFACwAIABGAEkATABUAEUAUgAoAF8AZABmAEIALAAgAE4ATwBUACgASQBTAEUAUgBSAE8AUgAoACAAQwBIAE8ATwBTAEUAQwBPAEwAUwAoAF8AZABmAEIALAAgAC0AMQApACkAKQApACwAIABfAGQAZgBCACkALABcAG4AIAAgACAAIAAgACAAIAAgACAAIAAgACAALwAvACAAVAByAGEAbgBzAHAAbwBzAGUAIAB0AGgAZQAgAG8AdQB0AHAAdQB0ACAAYQByAHIAYQB5ACAAaQBmACAAbgBlAGUAZABlAGQAXABuACAAIAAgACAAIAAgACAAIAAgACAAIAAgAEkARgAoAE4ATwBUACgAXwB2AHIAdAApACwAIABUAFIAQQBOAFMAUABPAFMARQAoAF8AZABmAEUAKQAsACAAXwBkAGYARQApAFwAbgAgACAAIAAgACAAIAAgACAAKQAsAFwAbgAgACAAIAAgACAAIAAgACAALwAvACAAQwBoAGUAYwBrACAAaQBmACAAaQBuAHAAdQB0ACAAYwBoAGUAYwBrAHMAIABoAGEAdgBlACAAZgBsAGEAZwBnAGUAZAAgAC0ALQAgAGkAZgAgAHMAbwAgAHIAZQB0AHUAcgBuACAAdABoAGUAIABhAHAAcAByAG8AcAByAGkAYQB0AGUAIABlAHIAcgBvAHIALAAgAG8AdABoAGUAcgB3AGkAcwBlACAAcgBlAHQAdQByAG4AIAB0AGgAZQAgAGMAYQBsAGMAdQBsAGEAdABlAGQAIABvAHUAdABwAHUAdAAgAGEAcgByAGEAeQBcAG4AIAAgACAAIAAgACAAIAAgAEMASABPAE8AUwBFACgAXwBpAG4AcABDAGgAawAsACAAXwByAHQAbgAsACAATABBAE0AQgBEAEEAKAAwACkALAAgACMAVgBBAEwAVQBFACEAKQBcAG4AIAAgACAAIAApAFwAbgApADsAIgB9AF0ALAAiAHAAcgBvAGoAZQBjAHQATgBhAG0AZQBzACIAOgBbACIAUgBYAEwAXwBVAG4AUABpAHYAbwB0ACIALAAiAFIAWABMAF8ARABhAHQAYQAuAEEAYgBvAHUAdAAiACwAIgBSAFgATABfAEQAYQB0AGEALgBDAHIAbwBzAHMASgBvAGkAbgAiACwAIgBSAFgATABfAEQAYQB0AGEALgBGAGkAbgBkAEkAdABlAG0AIgAsACIAUgBYAEwAXwBEAGEAdABhAC4AVQBuAFAAaQB2AG8Ad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E868B07E-8E73-453F-8EDC-C5D00DFF7CD9}">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CrossJoin</vt:lpstr>
      <vt:lpstr>FindItem</vt:lpstr>
      <vt:lpstr>UnPivot</vt:lpstr>
      <vt:lpstr>Demo</vt:lpstr>
      <vt:lpstr>Lookups</vt:lpstr>
      <vt:lpstr>_OnOff</vt:lpstr>
      <vt:lpstr>_YesNo</vt:lpstr>
    </vt:vector>
  </TitlesOfParts>
  <Company>RXL Development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RXL Data Analysis Tools Lambda Module</dc:title>
  <dc:subject>Excel LAMBDA function development</dc:subject>
  <dc:creator>Robert Silk</dc:creator>
  <cp:keywords>https://excel-bits.net/</cp:keywords>
  <cp:lastModifiedBy>Robert Silk</cp:lastModifiedBy>
  <dcterms:created xsi:type="dcterms:W3CDTF">2023-11-03T12:13:36Z</dcterms:created>
  <dcterms:modified xsi:type="dcterms:W3CDTF">2025-07-09T13:49:35Z</dcterms:modified>
  <cp:category>LAMBDA functions</cp:category>
</cp:coreProperties>
</file>