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Work\_RXL\Development\LAMBDA\"/>
    </mc:Choice>
  </mc:AlternateContent>
  <xr:revisionPtr revIDLastSave="0" documentId="13_ncr:1_{02218D54-57D5-4DC1-A995-0A8E4C82C108}" xr6:coauthVersionLast="47" xr6:coauthVersionMax="47" xr10:uidLastSave="{00000000-0000-0000-0000-000000000000}"/>
  <bookViews>
    <workbookView xWindow="-108" yWindow="-108" windowWidth="23256" windowHeight="12456" xr2:uid="{C29E0D24-0EA8-4D41-8E06-9F040E158B6C}"/>
  </bookViews>
  <sheets>
    <sheet name="FindItem" sheetId="13" r:id="rId1"/>
    <sheet name="Demo" sheetId="14" r:id="rId2"/>
    <sheet name="VBA" sheetId="15" r:id="rId3"/>
    <sheet name="Lookups" sheetId="12" r:id="rId4"/>
  </sheets>
  <definedNames>
    <definedName name="_OnOff">Lookups!$C$6:$C$7</definedName>
    <definedName name="_YesNo">Lookups!$C$3:$C$4</definedName>
    <definedName name="RXL_FindItem" comment="Function for finding matching values within a source array">_xlfn.LAMBDA(_xlpm.range,_xlpm.find_item,_xlop.match_type,_xlop.output_type,_xlop.if_not_found,_xlop.add_header,_xlop.split_output, _xlfn.LET(_xlpm._rng, _xlpm.range, _xlpm._itm, _xlpm.find_item, _xlpm._mInp, IF(OR(_xlfn.ISOMITTED(_xlpm.match_type), ISBLANK(_xlpm.match_type)), 0, INT(_xlpm.match_type)), _xlpm._typ, IF(ISNUMBER(_xlpm._mInp), _xlpm._mInp + 1, _xlfn.IFNA(MATCH(LOWER(_xlpm.match_type), {"=","&lt;&gt;","&gt;","&lt;","&gt;=","&lt;=","find","regex"}, 0), -1)), _xlpm._optn, IF(OR(_xlfn.ISOMITTED(_xlpm.output_type), ISBLANK(_xlpm.output_type)), 0, INT(_xlpm.output_type)), _xlpm._rep, IF(OR(_xlfn.ISOMITTED(_xlpm.if_not_found), ISBLANK(_xlpm.if_not_found)), NA(), _xlpm.if_not_found), _xlpm._add, IF(OR(_xlfn.ISOMITTED(_xlpm.add_header), ISBLANK(_xlpm.add_header)), FALSE, _xlpm.add_header), _xlpm._splt, IF(OR(_xlfn.ISOMITTED(_xlpm.split_output), ISBLANK(_xlpm.split_output)), FALSE, _xlpm.split_output), _xlpm._inpChk, IF(NOT(ISREF(_xlpm.range)), 2, IF(OR(_xlpm._typ &lt; 1, _xlpm._typ &gt; 8, NOT(ISNUMBER(_xlpm._optn)), _xlpm._optn &lt; 0, _xlpm._optn &gt; 5), 3, 1)), _xlpm._tbl, CHOOSE(_xlpm._optn + 1, _xlpm._rng, (ROW(_xlpm._rng) - ROW(_xlfn.TAKE(_xlpm._rng, 1)) + 1) &amp; "," &amp; (COLUMN(_xlpm._rng) - COLUMN(_xlfn.TAKE(_xlpm._rng, , 1)) + 1), ROW(_xlpm._rng) &amp; "," &amp; COLUMN(_xlpm._rng), ADDRESS(ROW(_xlpm._rng), COLUMN(_xlpm._rng), 4, 1), ADDRESS(ROW(_xlpm._rng), COLUMN(_xlpm._rng), 1, 1), _xlpm._rng), _xlpm._mtch, _xlfn.TOCOL(CHOOSE(_xlpm._typ, IF(_xlpm._rng = _xlpm._itm, _xlpm._tbl, NA()), IF(_xlpm._rng &lt;&gt; _xlpm._itm, _xlpm._tbl, NA()), IF(_xlpm._rng &gt; _xlpm._itm, _xlpm._tbl, NA()), IF(_xlpm._rng &lt; _xlpm._itm, _xlpm._tbl, NA()), IF(_xlpm._rng &gt;= _xlpm._itm, _xlpm._tbl, NA()), IF(_xlpm._rng &lt;= _xlpm._itm, _xlpm._tbl, NA()), IF(ISNUMBER(FIND(LOWER(_xlpm._itm), LOWER(_xlpm._rng))), _xlpm._tbl, NA()), IF(_xlfn.REGEXTEST(_xlpm._rng, _xlpm._itm), _xlpm._tbl, NA())), 2), _xlpm._calc, IF(_xlpm._optn &lt;&gt; 5, _xlpm._mtch, ROWS(_xlpm._mtch)), _xlpm._arr, IF(ISERROR(_xlpm._calc), IF(_xlpm._optn = 5, 0, _xlpm._rep), _xlpm._calc), _xlpm._hdr, CHOOSE(_xlpm._optn + 1, "Matches", "Row,Column", "Row,Column", "Cell Address", "Cell Address", "Count of Matches"), _xlpm._inc, _xlfn.VSTACK(_xlpm._hdr, _xlpm._arr), _xlpm._rslt, IF(AND(_xlpm._splt, _xlpm._optn &gt; 0, _xlpm._optn &lt; 3), _xlfn.DROP(_xlfn.REDUCE("", _xlpm._inc, _xlfn.LAMBDA(_xlpm._acc,_xlpm._val, _xlfn.VSTACK(_xlpm._acc, _xlfn.TEXTSPLIT(_xlpm._val, ",", , TRUE)))), 1), _xlpm._inc), _xlpm._out, _xlfn.DROP(_xlpm._rslt, IF(_xlpm._add, 0, 1)), _xlpm._rtn, IF(ISNA(_xlpm._out), _xlpm._rep, _xlpm._out), CHOOSE(_xlpm._inpChk, _xlpm._rtn, INDIRECT(""), #VALUE!)))</definedName>
    <definedName name="RXL_FindItem_Alt" comment="Function for finding matching values within a source array">_xlfn.LAMBDA(_xlpm.range,_xlpm.find_item,_xlop.match_type,_xlop.output_type,_xlop.if_not_found,_xlop.add_header,_xlop.split_output, _xlfn.LET(_xlpm._rng, _xlpm.range, _xlpm._itm, _xlpm.find_item, _xlpm._mInp, IF(OR(_xlfn.ISOMITTED(_xlpm.match_type), ISBLANK(_xlpm.match_type)), 0, INT(_xlpm.match_type)), _xlpm._typ, IF(ISNUMBER(_xlpm._mInp), _xlpm._mInp + 1, _xlfn.IFNA(MATCH(LOWER(_xlpm.match_type), {"=","&lt;&gt;","&gt;","&lt;","&gt;=","&lt;=","find","case"}, 0), -1)), _xlpm._optn, IF(OR(_xlfn.ISOMITTED(_xlpm.output_type), ISBLANK(_xlpm.output_type)), 0, INT(_xlpm.output_type)), _xlpm._rep, IF(OR(_xlfn.ISOMITTED(_xlpm.if_not_found), ISBLANK(_xlpm.if_not_found)), NA(), _xlpm.if_not_found), _xlpm._add, IF(OR(_xlfn.ISOMITTED(_xlpm.add_header), ISBLANK(_xlpm.add_header)), FALSE, _xlpm.add_header), _xlpm._splt, IF(OR(_xlfn.ISOMITTED(_xlpm.split_output), ISBLANK(_xlpm.split_output)), FALSE, _xlpm.split_output), _xlpm._inpChk, IF(NOT(ISREF(_xlpm.range)), 2, IF(OR(_xlpm._typ &lt; 1, _xlpm._typ &gt; 8, NOT(ISNUMBER(_xlpm._optn)), _xlpm._optn &lt; 0, _xlpm._optn &gt; 5), 3, 1)), _xlpm._tbl, CHOOSE(_xlpm._optn + 1, _xlpm._rng, (ROW(_xlpm._rng) - ROW(_xlfn.TAKE(_xlpm._rng, 1)) + 1) &amp; "," &amp; (COLUMN(_xlpm._rng) - COLUMN(_xlfn.TAKE(_xlpm._rng, , 1)) + 1), ROW(_xlpm._rng) &amp; "," &amp; COLUMN(_xlpm._rng), ADDRESS(ROW(_xlpm._rng), COLUMN(_xlpm._rng), 4, 1), ADDRESS(ROW(_xlpm._rng), COLUMN(_xlpm._rng), 1, 1), _xlpm._rng), _xlpm._mtch, _xlfn.TOCOL(CHOOSE(_xlpm._typ, IF(_xlpm._rng = _xlpm._itm, _xlpm._tbl, NA()), IF(_xlpm._rng &lt;&gt; _xlpm._itm, _xlpm._tbl, NA()), IF(_xlpm._rng &gt; _xlpm._itm, _xlpm._tbl, NA()), IF(_xlpm._rng &lt; _xlpm._itm, _xlpm._tbl, NA()), IF(_xlpm._rng &gt;= _xlpm._itm, _xlpm._tbl, NA()), IF(_xlpm._rng &lt;= _xlpm._itm, _xlpm._tbl, NA()), IF(ISNUMBER(FIND(LOWER(_xlpm._itm), LOWER(_xlpm._rng))), _xlpm._tbl, NA()), IF(ISNUMBER(FIND(_xlpm._rng, _xlpm._itm)), _xlpm._tbl, NA())), 2), _xlpm._calc, IF(_xlpm._optn &lt;&gt; 5, _xlpm._mtch, ROWS(_xlpm._mtch)), _xlpm._arr, IF(ISERROR(_xlpm._calc), IF(_xlpm._optn = 5, 0, _xlpm._rep), _xlpm._calc), _xlpm._hdr, CHOOSE(_xlpm._optn + 1, "Matches", "Row,Column", "Row,Column", "Cell Address", "Cell Address", "Count of Matches"), _xlpm._inc, _xlfn.VSTACK(_xlpm._hdr, _xlpm._arr), _xlpm._rslt, IF(AND(_xlpm._splt, _xlpm._optn &gt; 0, _xlpm._optn &lt; 3), _xlfn.DROP(_xlfn.REDUCE("", _xlpm._inc, _xlfn.LAMBDA(_xlpm._acc,_xlpm._val, _xlfn.VSTACK(_xlpm._acc, _xlfn.TEXTSPLIT(_xlpm._val, ",", , TRUE)))), 1), _xlpm._inc), _xlpm._out, _xlfn.DROP(_xlpm._rslt, IF(_xlpm._add, 0, 1)), _xlpm._rtn, IF(ISNA(_xlpm._out), _xlpm._rep, _xlpm._out), CHOOSE(_xlpm._inpChk, _xlpm._rtn, INDIRECT(""), #VALUE!)))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5" l="1"/>
  <c r="B71" i="15" s="1"/>
  <c r="I419" i="13" a="1"/>
  <c r="I419" i="13" s="1"/>
  <c r="I359" i="13" a="1"/>
  <c r="I306" i="13" a="1"/>
  <c r="I261" i="13" a="1"/>
  <c r="I261" i="13" s="1"/>
  <c r="I202" i="13" a="1"/>
  <c r="I131" i="13" a="1"/>
  <c r="I167" i="13" a="1"/>
  <c r="G160" i="14" a="1"/>
  <c r="G166" i="14" a="1"/>
  <c r="G154" i="14" a="1"/>
  <c r="G148" i="14" a="1"/>
  <c r="I166" i="14"/>
  <c r="I160" i="14"/>
  <c r="I154" i="14"/>
  <c r="I148" i="14"/>
  <c r="K135" i="14" a="1"/>
  <c r="K135" i="14" s="1"/>
  <c r="K134" i="14"/>
  <c r="K133" i="14"/>
  <c r="G133" i="14" a="1"/>
  <c r="F133" i="14" a="1"/>
  <c r="F127" i="14" a="1"/>
  <c r="F119" i="14" a="1"/>
  <c r="F111" i="14" a="1"/>
  <c r="F103" i="14" a="1"/>
  <c r="F95" i="14" a="1"/>
  <c r="H127" i="14"/>
  <c r="H119" i="14"/>
  <c r="H111" i="14"/>
  <c r="H103" i="14"/>
  <c r="G95" i="14"/>
  <c r="F85" i="14" a="1"/>
  <c r="F85" i="14" s="1"/>
  <c r="F81" i="14" a="1"/>
  <c r="F81" i="14" s="1"/>
  <c r="F77" i="14" a="1"/>
  <c r="F77" i="14" s="1"/>
  <c r="F89" i="14" a="1"/>
  <c r="F89" i="14" s="1"/>
  <c r="G89" i="14"/>
  <c r="G85" i="14"/>
  <c r="G81" i="14"/>
  <c r="G77" i="14"/>
  <c r="G73" i="14"/>
  <c r="F73" i="14" a="1"/>
  <c r="F73" i="14" s="1"/>
  <c r="F67" i="14" a="1"/>
  <c r="F67" i="14" s="1"/>
  <c r="F60" i="14" a="1"/>
  <c r="F53" i="14" a="1"/>
  <c r="F46" i="14" a="1"/>
  <c r="G67" i="14"/>
  <c r="G60" i="14"/>
  <c r="G53" i="14"/>
  <c r="G46" i="14"/>
  <c r="K31" i="14" a="1"/>
  <c r="F31" i="14" a="1"/>
  <c r="E41" i="14"/>
  <c r="J41" i="14"/>
  <c r="F23" i="14" a="1"/>
  <c r="G23" i="14"/>
  <c r="B2" i="14"/>
  <c r="L419" i="13" a="1"/>
  <c r="L419" i="13" s="1"/>
  <c r="L359" i="13" a="1"/>
  <c r="L359" i="13" s="1"/>
  <c r="L306" i="13" a="1"/>
  <c r="L306" i="13" s="1"/>
  <c r="I236" i="13" a="1"/>
  <c r="I236" i="13" s="1"/>
  <c r="L261" i="13" a="1"/>
  <c r="I359" i="13" l="1"/>
  <c r="I306" i="13"/>
  <c r="I202" i="13"/>
  <c r="I131" i="13"/>
  <c r="I167" i="13"/>
  <c r="G160" i="14"/>
  <c r="F103" i="14"/>
  <c r="F53" i="14"/>
  <c r="G166" i="14"/>
  <c r="G148" i="14"/>
  <c r="G154" i="14"/>
  <c r="F111" i="14"/>
  <c r="F60" i="14"/>
  <c r="F46" i="14"/>
  <c r="K31" i="14"/>
  <c r="F127" i="14"/>
  <c r="F31" i="14"/>
  <c r="F119" i="14"/>
  <c r="F133" i="14"/>
  <c r="G133" i="14"/>
  <c r="I133" i="14" s="1" a="1"/>
  <c r="F95" i="14"/>
  <c r="F23" i="14"/>
  <c r="L261" i="13"/>
  <c r="I133" i="14" l="1"/>
  <c r="I153" i="13"/>
  <c r="I105" i="13" a="1"/>
  <c r="I105" i="13" s="1"/>
  <c r="I117" i="13" a="1"/>
  <c r="I117" i="13" s="1"/>
  <c r="I93" i="13" a="1"/>
  <c r="I93" i="13" s="1"/>
  <c r="I81" i="13" a="1"/>
  <c r="I81" i="13" s="1"/>
  <c r="I63" i="13" a="1"/>
  <c r="I63" i="13" s="1"/>
  <c r="I52" i="13" a="1"/>
  <c r="I52" i="13" s="1"/>
  <c r="I42" i="13" a="1"/>
  <c r="I42" i="13" s="1"/>
  <c r="I33" i="13" a="1"/>
  <c r="I33" i="13" s="1"/>
  <c r="B2" i="13"/>
  <c r="L117" i="13" a="1"/>
  <c r="L93" i="13" a="1"/>
  <c r="L236" i="13" a="1"/>
  <c r="L81" i="13" a="1"/>
  <c r="L105" i="13" a="1"/>
  <c r="L202" i="13" a="1"/>
  <c r="L63" i="13" a="1"/>
  <c r="L167" i="13" a="1"/>
  <c r="L52" i="13" a="1"/>
  <c r="L153" i="13" a="1"/>
  <c r="L42" i="13" a="1"/>
  <c r="L131" i="13" a="1"/>
  <c r="L33" i="13" a="1"/>
  <c r="B478" i="13" l="1"/>
  <c r="B616" i="13" s="1"/>
  <c r="L236" i="13"/>
  <c r="L202" i="13"/>
  <c r="L167" i="13"/>
  <c r="L153" i="13"/>
  <c r="L131" i="13"/>
  <c r="L117" i="13"/>
  <c r="L105" i="13"/>
  <c r="L93" i="13"/>
  <c r="L81" i="13"/>
  <c r="L63" i="13"/>
  <c r="L52" i="13"/>
  <c r="L42" i="13"/>
  <c r="L33" i="1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<sst xmlns="http://schemas.openxmlformats.org/spreadsheetml/2006/main" count="820" uniqueCount="385">
  <si>
    <t>)</t>
  </si>
  <si>
    <t>= LAMBDA(</t>
  </si>
  <si>
    <t>LET(</t>
  </si>
  <si>
    <t>End of Sheet</t>
  </si>
  <si>
    <t>Purpose:</t>
  </si>
  <si>
    <t>Initial experiments:</t>
  </si>
  <si>
    <t>Lookup Tables</t>
  </si>
  <si>
    <t>_YesNo</t>
  </si>
  <si>
    <t>Development</t>
  </si>
  <si>
    <t>_OnOff</t>
  </si>
  <si>
    <t>Minimised version:</t>
  </si>
  <si>
    <t>Final Version</t>
  </si>
  <si>
    <t>FindItem Function</t>
  </si>
  <si>
    <t xml:space="preserve">Look to extend to allow for:  </t>
  </si>
  <si>
    <t>(e.g. &lt;&gt; / &gt;= / &lt;= / &gt; / &lt; )</t>
  </si>
  <si>
    <t>logical searching beyond simply equals-to ( = )</t>
  </si>
  <si>
    <t>wildcard character searches for string matching</t>
  </si>
  <si>
    <t xml:space="preserve">Find value:  </t>
  </si>
  <si>
    <t xml:space="preserve">Result:  </t>
  </si>
  <si>
    <t>Using a simple IF() function to find matching values, changing non-matching values to #N/A</t>
  </si>
  <si>
    <t>Using TOCOL() function to convert the matched array to a single 1D output array and filtering out #N/A values</t>
  </si>
  <si>
    <t>(A.)</t>
  </si>
  <si>
    <t>(B.)</t>
  </si>
  <si>
    <t>Extending version A. to deal with no matches being found --&gt; returning #N/A</t>
  </si>
  <si>
    <t>(C.)</t>
  </si>
  <si>
    <t>Extending version A. to deal with no matches being found --&gt; returning custom string</t>
  </si>
  <si>
    <t>Lambda function used to find any matching values within an array and return the position(s) -- working for 1D and 2D arrays</t>
  </si>
  <si>
    <t>(D.)</t>
  </si>
  <si>
    <t>Extending to output a count matching values or output array of matches</t>
  </si>
  <si>
    <t xml:space="preserve">Option:  </t>
  </si>
  <si>
    <t xml:space="preserve">Not found text:  </t>
  </si>
  <si>
    <t>(not found)</t>
  </si>
  <si>
    <t>(E.)</t>
  </si>
  <si>
    <t>Returning matched item position:</t>
  </si>
  <si>
    <t>(F.)</t>
  </si>
  <si>
    <t>Updating version C. to return the absolute position of matched items within the source worksheet  --&gt;  [row],[col]</t>
  </si>
  <si>
    <t>Updating version C. to return the relative position of matched items within the source array  --&gt;  [row],[col]</t>
  </si>
  <si>
    <t>(G.)</t>
  </si>
  <si>
    <t>Updating version C. to return the cell address of the matched item(s)  --&gt;  A1 format</t>
  </si>
  <si>
    <t xml:space="preserve">Absolute ref:  </t>
  </si>
  <si>
    <t xml:space="preserve">A1 style ref:  </t>
  </si>
  <si>
    <t>(H.)</t>
  </si>
  <si>
    <t>Extending version G. to return the cell address of the matched item(s) with varying output styles</t>
  </si>
  <si>
    <t>(I.)</t>
  </si>
  <si>
    <t>Testing numeric and text matching options</t>
  </si>
  <si>
    <t>(J.)</t>
  </si>
  <si>
    <t>Testing output options</t>
  </si>
  <si>
    <t xml:space="preserve">Output option:  </t>
  </si>
  <si>
    <t>relative position</t>
  </si>
  <si>
    <t>absolute position</t>
  </si>
  <si>
    <t>&gt;</t>
  </si>
  <si>
    <t>&lt;</t>
  </si>
  <si>
    <t>&gt;=</t>
  </si>
  <si>
    <t>&lt;=</t>
  </si>
  <si>
    <t>not equal to</t>
  </si>
  <si>
    <t>equal to</t>
  </si>
  <si>
    <t>greater than</t>
  </si>
  <si>
    <t>less than</t>
  </si>
  <si>
    <t>greater than or equal to</t>
  </si>
  <si>
    <t>less than or equal to</t>
  </si>
  <si>
    <t>match with RegEx</t>
  </si>
  <si>
    <t>regex</t>
  </si>
  <si>
    <t>=</t>
  </si>
  <si>
    <t>&lt;&gt;</t>
  </si>
  <si>
    <t xml:space="preserve">Match type:  </t>
  </si>
  <si>
    <t>(K.)</t>
  </si>
  <si>
    <t>Combining versions I. and J. for matching option and output option</t>
  </si>
  <si>
    <t>Adding options for Match type and Output type</t>
  </si>
  <si>
    <t>Converting to LAMBDA &amp; adding Input Checks</t>
  </si>
  <si>
    <t>(L.)</t>
  </si>
  <si>
    <t>AAA</t>
  </si>
  <si>
    <t>BBB</t>
  </si>
  <si>
    <t>CCC</t>
  </si>
  <si>
    <t>DDD</t>
  </si>
  <si>
    <t>EEE</t>
  </si>
  <si>
    <t>FFF</t>
  </si>
  <si>
    <t>GGG</t>
  </si>
  <si>
    <t>HHH</t>
  </si>
  <si>
    <t>III</t>
  </si>
  <si>
    <t>JJJ</t>
  </si>
  <si>
    <t>KKK</t>
  </si>
  <si>
    <t>LLL</t>
  </si>
  <si>
    <t>Converting version K. to LAMBDA() formula</t>
  </si>
  <si>
    <t>(M.)</t>
  </si>
  <si>
    <t>Testing Input checks</t>
  </si>
  <si>
    <t>Match type</t>
  </si>
  <si>
    <t>(N.)</t>
  </si>
  <si>
    <t>Combining version L. Lambda function with version M. input checks</t>
  </si>
  <si>
    <t>Intended to be flexible enough to return the relative position, absolute position, or cell address</t>
  </si>
  <si>
    <t>Output option</t>
  </si>
  <si>
    <t>Decription:</t>
  </si>
  <si>
    <t>Parameters:</t>
  </si>
  <si>
    <t>Error checks:</t>
  </si>
  <si>
    <t>Function:</t>
  </si>
  <si>
    <t>range</t>
  </si>
  <si>
    <t>find_item</t>
  </si>
  <si>
    <t>match_type</t>
  </si>
  <si>
    <t>output_type</t>
  </si>
  <si>
    <t>if_not_found</t>
  </si>
  <si>
    <t>split_output</t>
  </si>
  <si>
    <t>#REF!</t>
  </si>
  <si>
    <t>#VALUE!</t>
  </si>
  <si>
    <t>range,</t>
  </si>
  <si>
    <t>[if_not_found],</t>
  </si>
  <si>
    <t>[output_type],</t>
  </si>
  <si>
    <t>[match_type],</t>
  </si>
  <si>
    <t>find_item,</t>
  </si>
  <si>
    <t>// Parameter declarations</t>
  </si>
  <si>
    <t>// Main procedure</t>
  </si>
  <si>
    <t>_rng, range,</t>
  </si>
  <si>
    <t>_itm, find_item,</t>
  </si>
  <si>
    <t>_rep, IF( OR( ISOMITTED(if_not_found), ISBLANK(if_not_found)), NA(), if_not_found),</t>
  </si>
  <si>
    <t>_inpChk, IF(</t>
  </si>
  <si>
    <t>NOT(ISREF(range)), 2,</t>
  </si>
  <si>
    <t>IF(</t>
  </si>
  <si>
    <t>OR(</t>
  </si>
  <si>
    <t>NOT(ISNUMBER(_optn)), _optn &lt; 0, _optn &gt; 5</t>
  </si>
  <si>
    <t>),</t>
  </si>
  <si>
    <t>3, 1)</t>
  </si>
  <si>
    <t>_tbl, CHOOSE(_optn + 1,</t>
  </si>
  <si>
    <t>_rng,</t>
  </si>
  <si>
    <t>(ROW(_rng) - ROW( TAKE(_rng, 1)) + 1) &amp; "," &amp; (COLUMN(_rng) - COLUMN( TAKE(_rng, , 1)) + 1),</t>
  </si>
  <si>
    <t>ROW(_rng) &amp; "," &amp; COLUMN(_rng),</t>
  </si>
  <si>
    <t>ADDRESS( ROW(_rng), COLUMN(_rng), 4, 1),</t>
  </si>
  <si>
    <t>ADDRESS( ROW(_rng), COLUMN(_rng), 1, 1),</t>
  </si>
  <si>
    <t>_rng</t>
  </si>
  <si>
    <t>IF(_rng = _itm, _tbl, NA()),</t>
  </si>
  <si>
    <t>IF(_rng &lt;&gt; _itm, _tbl, NA()),</t>
  </si>
  <si>
    <t>IF(_rng &gt; _itm, _tbl, NA()),</t>
  </si>
  <si>
    <t>IF(_rng &lt; _itm, _tbl, NA()),</t>
  </si>
  <si>
    <t>IF(_rng &gt;= _itm, _tbl, NA()),</t>
  </si>
  <si>
    <t>IF(_rng &lt;= _itm, _tbl, NA()),</t>
  </si>
  <si>
    <t>2),</t>
  </si>
  <si>
    <t>CHOOSE(_inpChk, _rtn, #REF!, #VALUE!)</t>
  </si>
  <si>
    <t>// If the input checks (_inpChk) have flagged then return the required Excel error code, otherwise return the calculated result (_rtn)</t>
  </si>
  <si>
    <t>// Check if the calculated result returns an error suggesting not match -- if so return the correct "not found" value</t>
  </si>
  <si>
    <t>// Determine whether the return result should be the filtered/matched output array or the count of the filtered/matched output array</t>
  </si>
  <si>
    <t>// Calculate the output array</t>
  </si>
  <si>
    <t>//  --&gt; the CHOOSE() function determines which match type to use</t>
  </si>
  <si>
    <t>//  --&gt; the TOCOL() function converts the updated array to a single vertical 1D array and filters out #N/A values to leave only any matches</t>
  </si>
  <si>
    <t>// Creates an array of the chosen output type/format to the same dimensions as the source array</t>
  </si>
  <si>
    <t>//  --&gt; the IF() functions go through the source array and preserves any matches (from the created outputs array, _tbl) and sets non-matches to #N/A</t>
  </si>
  <si>
    <r>
      <rPr>
        <b/>
        <sz val="10"/>
        <color rgb="FF9F5CC0"/>
        <rFont val="Calibri"/>
        <family val="2"/>
        <scheme val="minor"/>
      </rPr>
      <t>[required]</t>
    </r>
    <r>
      <rPr>
        <sz val="10"/>
        <color rgb="FF002138"/>
        <rFont val="Calibri"/>
        <family val="2"/>
        <scheme val="minor"/>
      </rPr>
      <t xml:space="preserve">  Range of cells containing the source array to look within -- can be a 1D or 2D array in any ortientation</t>
    </r>
  </si>
  <si>
    <t>relative cell address</t>
  </si>
  <si>
    <t>absolute cell address</t>
  </si>
  <si>
    <t>count of matches</t>
  </si>
  <si>
    <t>matched values</t>
  </si>
  <si>
    <t>= the count of the number of found matches</t>
  </si>
  <si>
    <r>
      <rPr>
        <b/>
        <sz val="10"/>
        <color rgb="FFFC6017"/>
        <rFont val="Calibri"/>
        <family val="2"/>
        <scheme val="minor"/>
      </rPr>
      <t>[optional]</t>
    </r>
    <r>
      <rPr>
        <sz val="10"/>
        <color rgb="FF002138"/>
        <rFont val="Calibri"/>
        <family val="2"/>
        <scheme val="minor"/>
      </rPr>
      <t xml:space="preserve">   A single value (can be a number or text string) which is returned by the function if no matches are found</t>
    </r>
  </si>
  <si>
    <r>
      <rPr>
        <b/>
        <sz val="10"/>
        <color rgb="FFFC6017"/>
        <rFont val="Calibri"/>
        <family val="2"/>
        <scheme val="minor"/>
      </rPr>
      <t>[optional]</t>
    </r>
    <r>
      <rPr>
        <sz val="10"/>
        <color rgb="FF002138"/>
        <rFont val="Calibri"/>
        <family val="2"/>
        <scheme val="minor"/>
      </rPr>
      <t xml:space="preserve">   A single value (can be a number or text string) to determine the match type to use to find values</t>
    </r>
  </si>
  <si>
    <r>
      <rPr>
        <b/>
        <sz val="10"/>
        <color rgb="FF9F5CC0"/>
        <rFont val="Calibri"/>
        <family val="2"/>
        <scheme val="minor"/>
      </rPr>
      <t>[required]</t>
    </r>
    <r>
      <rPr>
        <sz val="10"/>
        <color rgb="FF002138"/>
        <rFont val="Calibri"/>
        <family val="2"/>
        <scheme val="minor"/>
      </rPr>
      <t xml:space="preserve">  The value to look for within the source range</t>
    </r>
  </si>
  <si>
    <t>This can be a number, a text string, or a cell reference, but should be a single value rather than an array</t>
  </si>
  <si>
    <t>Valid inputs are a number between 0 and 6, or a valid string from the list below</t>
  </si>
  <si>
    <t>"="</t>
  </si>
  <si>
    <t>"&lt;&gt;"</t>
  </si>
  <si>
    <t>"&gt;"</t>
  </si>
  <si>
    <t>"&lt;"</t>
  </si>
  <si>
    <t>"&gt;="</t>
  </si>
  <si>
    <t>"&lt;="</t>
  </si>
  <si>
    <t>"regex"</t>
  </si>
  <si>
    <t>= uses not-equal-to matching logic</t>
  </si>
  <si>
    <t>= uses greater-than matching logic</t>
  </si>
  <si>
    <t>= uses less-than matching logic</t>
  </si>
  <si>
    <t>= uses greater-than-or-equal-to matching logic</t>
  </si>
  <si>
    <t>= uses less-than-or-equal-to matching logic</t>
  </si>
  <si>
    <t>= uses a regular expression (RegEx) to test the source values and match if True</t>
  </si>
  <si>
    <r>
      <t xml:space="preserve">If the RegEx </t>
    </r>
    <r>
      <rPr>
        <sz val="10"/>
        <color theme="1" tint="0.249977111117893"/>
        <rFont val="Consolas"/>
        <family val="3"/>
      </rPr>
      <t>match_type</t>
    </r>
    <r>
      <rPr>
        <sz val="10"/>
        <color rgb="FF002138"/>
        <rFont val="Calibri"/>
        <family val="2"/>
        <scheme val="minor"/>
      </rPr>
      <t xml:space="preserve"> option is selected, the </t>
    </r>
    <r>
      <rPr>
        <sz val="10"/>
        <color theme="1" tint="0.249977111117893"/>
        <rFont val="Consolas"/>
        <family val="3"/>
      </rPr>
      <t>find_item</t>
    </r>
    <r>
      <rPr>
        <sz val="10"/>
        <color rgb="FF002138"/>
        <rFont val="Calibri"/>
        <family val="2"/>
        <scheme val="minor"/>
      </rPr>
      <t xml:space="preserve"> value is used as the regular expression string</t>
    </r>
  </si>
  <si>
    <r>
      <t xml:space="preserve">= the relative positon of each match within the source array in the format:  </t>
    </r>
    <r>
      <rPr>
        <sz val="10"/>
        <color theme="1" tint="0.249977111117893"/>
        <rFont val="Consolas"/>
        <family val="3"/>
      </rPr>
      <t>[row],[col]</t>
    </r>
  </si>
  <si>
    <r>
      <t xml:space="preserve">= the absolute positon of each match within the source worksheet in the format:  </t>
    </r>
    <r>
      <rPr>
        <sz val="10"/>
        <color theme="1" tint="0.249977111117893"/>
        <rFont val="Consolas"/>
        <family val="3"/>
      </rPr>
      <t>[row],[col]</t>
    </r>
  </si>
  <si>
    <r>
      <t xml:space="preserve">= the cell address of each match using the cell reference format:  </t>
    </r>
    <r>
      <rPr>
        <sz val="10"/>
        <color theme="1" tint="0.249977111117893"/>
        <rFont val="Consolas"/>
        <family val="3"/>
      </rPr>
      <t>A1</t>
    </r>
  </si>
  <si>
    <r>
      <rPr>
        <b/>
        <sz val="10"/>
        <color rgb="FFFC6017"/>
        <rFont val="Calibri"/>
        <family val="2"/>
        <scheme val="minor"/>
      </rPr>
      <t>[optional]</t>
    </r>
    <r>
      <rPr>
        <sz val="10"/>
        <color rgb="FF002138"/>
        <rFont val="Calibri"/>
        <family val="2"/>
        <scheme val="minor"/>
      </rPr>
      <t xml:space="preserve">   A True/False value to determine whether or not split the output array into two columns as appropriate</t>
    </r>
  </si>
  <si>
    <r>
      <t xml:space="preserve">If the </t>
    </r>
    <r>
      <rPr>
        <sz val="10"/>
        <color theme="1" tint="0.249977111117893"/>
        <rFont val="Consolas"/>
        <family val="3"/>
      </rPr>
      <t>output_type</t>
    </r>
    <r>
      <rPr>
        <sz val="10"/>
        <color rgb="FF002138"/>
        <rFont val="Calibri"/>
        <family val="2"/>
        <scheme val="minor"/>
      </rPr>
      <t xml:space="preserve"> selected is relative or abolsute position, then this option can split the position of each match into a 2 column array for row and column values</t>
    </r>
  </si>
  <si>
    <r>
      <rPr>
        <b/>
        <sz val="10"/>
        <color rgb="FFFC6017"/>
        <rFont val="Calibri"/>
        <family val="2"/>
        <scheme val="minor"/>
      </rPr>
      <t>[optional]</t>
    </r>
    <r>
      <rPr>
        <sz val="10"/>
        <color rgb="FF002138"/>
        <rFont val="Calibri"/>
        <family val="2"/>
        <scheme val="minor"/>
      </rPr>
      <t xml:space="preserve">   A True/False value to determine whether or not to add a header row to the function output array</t>
    </r>
  </si>
  <si>
    <r>
      <t xml:space="preserve">Invalid cell reference provided for the </t>
    </r>
    <r>
      <rPr>
        <sz val="10"/>
        <color theme="1" tint="0.249977111117893"/>
        <rFont val="Consolas"/>
        <family val="3"/>
      </rPr>
      <t>range</t>
    </r>
    <r>
      <rPr>
        <sz val="10"/>
        <color rgb="FF002138"/>
        <rFont val="Calibri"/>
        <family val="2"/>
        <scheme val="minor"/>
      </rPr>
      <t xml:space="preserve"> input, or a broken cell reference within any of the inputs</t>
    </r>
  </si>
  <si>
    <r>
      <rPr>
        <sz val="10"/>
        <color theme="1" tint="0.249977111117893"/>
        <rFont val="Consolas"/>
        <family val="3"/>
      </rPr>
      <t>match_type</t>
    </r>
    <r>
      <rPr>
        <sz val="10"/>
        <color rgb="FF002138"/>
        <rFont val="Calibri"/>
        <family val="2"/>
        <scheme val="minor"/>
      </rPr>
      <t xml:space="preserve"> parameter is invalid -- not a number between 0 and 6 or one of the expected/allowed input strings</t>
    </r>
  </si>
  <si>
    <r>
      <rPr>
        <sz val="10"/>
        <color theme="1" tint="0.249977111117893"/>
        <rFont val="Consolas"/>
        <family val="3"/>
      </rPr>
      <t>output_type</t>
    </r>
    <r>
      <rPr>
        <sz val="10"/>
        <color rgb="FF002138"/>
        <rFont val="Calibri"/>
        <family val="2"/>
        <scheme val="minor"/>
      </rPr>
      <t xml:space="preserve"> parameter is invalid -- not a number between 0 and 5</t>
    </r>
  </si>
  <si>
    <t>//  --&gt; the CHOOSE() function determines which output type to use</t>
  </si>
  <si>
    <t>[add_header],</t>
  </si>
  <si>
    <t>add_header</t>
  </si>
  <si>
    <t>[split_output],</t>
  </si>
  <si>
    <t>// Deal with the optional input parameters and set default values for any omitted parameters</t>
  </si>
  <si>
    <t>Additional functionality</t>
  </si>
  <si>
    <t>(O.)</t>
  </si>
  <si>
    <t>Adding option to include header row in output array</t>
  </si>
  <si>
    <t xml:space="preserve">Add header row:  </t>
  </si>
  <si>
    <t>(P.)</t>
  </si>
  <si>
    <t>Adding option to split the output array into 2 columns for the postion-based output options</t>
  </si>
  <si>
    <t xml:space="preserve">Split output array:  </t>
  </si>
  <si>
    <t>_add, IF( OR( ISOMITTED(add_header), ISBLANK(add_header)), FALSE, add_header),</t>
  </si>
  <si>
    <t>_splt, IF( OR( ISOMITTED(split_output), ISBLANK(split_output)), FALSE, split_output),</t>
  </si>
  <si>
    <t>_mInp, IF( OR( ISOMITTED(match_type), ISBLANK(match_type)), 0, INT(match_type)),</t>
  </si>
  <si>
    <t>_optn, IF( OR( ISOMITTED(output_type), ISBLANK(output_type)), 0, INT(output_type)),</t>
  </si>
  <si>
    <t>_hdr, CHOOSE(_optn + 1,</t>
  </si>
  <si>
    <t>"Matches",</t>
  </si>
  <si>
    <t>"Row,Column",</t>
  </si>
  <si>
    <t>"Cell Address",</t>
  </si>
  <si>
    <t>"Count of Matches"</t>
  </si>
  <si>
    <t>(none)</t>
  </si>
  <si>
    <t>_arr, IF( ISERROR(_calc), IF(_optn = 5, 0, _rep), _calc),</t>
  </si>
  <si>
    <t>_inc, VSTACK(_hdr, _arr),</t>
  </si>
  <si>
    <t>_rslt, IF( AND(_splt, _optn &gt; 0, _optn &lt; 3),</t>
  </si>
  <si>
    <t>DROP( REDUCE("", _inc, LAMBDA(_acc,_val, VSTACK(_acc, TEXTSPLIT(_val, ",", , TRUE)))), 1),</t>
  </si>
  <si>
    <t>_inc</t>
  </si>
  <si>
    <t>_out, DROP(_rslt, IF(_add, 0, 1)),</t>
  </si>
  <si>
    <t>_rtn, IF( ISNA(_out), _rep, _out),</t>
  </si>
  <si>
    <t>// Check inputs</t>
  </si>
  <si>
    <t>//  --&gt; invalid cell reference in the range parameter will give a #REF! error</t>
  </si>
  <si>
    <t>//  --&gt; invalid inputs provided for the match_type or output_type parameters will give a #VALUE! Error</t>
  </si>
  <si>
    <t>// Create the required header based on the chosen output type, and stack this on top of the calculated results array</t>
  </si>
  <si>
    <t>// If the relative or absolute cell position output type is chosen and the split_output parameter is TRUE then the header and results are split into two columns</t>
  </si>
  <si>
    <t>// If the add_header parameter is FALSE then remove the header row</t>
  </si>
  <si>
    <t>// If there are any #N/A values in the output array these replaced with the if_not_found value</t>
  </si>
  <si>
    <r>
      <t xml:space="preserve">If not supplied, will </t>
    </r>
    <r>
      <rPr>
        <sz val="10"/>
        <color rgb="FF0000FF"/>
        <rFont val="Calibri"/>
        <family val="2"/>
        <scheme val="minor"/>
      </rPr>
      <t>default</t>
    </r>
    <r>
      <rPr>
        <sz val="10"/>
        <color rgb="FF002138"/>
        <rFont val="Calibri"/>
        <family val="2"/>
        <scheme val="minor"/>
      </rPr>
      <t xml:space="preserve"> to </t>
    </r>
    <r>
      <rPr>
        <sz val="10"/>
        <color rgb="FF0000FF"/>
        <rFont val="Consolas"/>
        <family val="3"/>
      </rPr>
      <t>0</t>
    </r>
    <r>
      <rPr>
        <sz val="10"/>
        <color rgb="FF002138"/>
        <rFont val="Calibri"/>
        <family val="2"/>
        <scheme val="minor"/>
      </rPr>
      <t xml:space="preserve"> (equal-to matching logic)</t>
    </r>
  </si>
  <si>
    <r>
      <t>= (</t>
    </r>
    <r>
      <rPr>
        <sz val="10"/>
        <color rgb="FF0000FF"/>
        <rFont val="Calibri"/>
        <family val="2"/>
        <scheme val="minor"/>
      </rPr>
      <t>default</t>
    </r>
    <r>
      <rPr>
        <sz val="10"/>
        <color rgb="FF002138"/>
        <rFont val="Calibri"/>
        <family val="2"/>
        <scheme val="minor"/>
      </rPr>
      <t>)  uses equal-to matching logic</t>
    </r>
  </si>
  <si>
    <r>
      <rPr>
        <b/>
        <sz val="10"/>
        <color rgb="FFFC6017"/>
        <rFont val="Calibri"/>
        <family val="2"/>
        <scheme val="minor"/>
      </rPr>
      <t>[optional]</t>
    </r>
    <r>
      <rPr>
        <sz val="10"/>
        <color rgb="FF002138"/>
        <rFont val="Calibri"/>
        <family val="2"/>
        <scheme val="minor"/>
      </rPr>
      <t xml:space="preserve">   Single number between 0 and 5 to determine the function output type/format; if no value is provided, will </t>
    </r>
    <r>
      <rPr>
        <sz val="10"/>
        <color rgb="FF0000FF"/>
        <rFont val="Calibri"/>
        <family val="2"/>
        <scheme val="minor"/>
      </rPr>
      <t>default</t>
    </r>
    <r>
      <rPr>
        <sz val="10"/>
        <color rgb="FF002138"/>
        <rFont val="Calibri"/>
        <family val="2"/>
        <scheme val="minor"/>
      </rPr>
      <t xml:space="preserve"> to </t>
    </r>
    <r>
      <rPr>
        <sz val="10"/>
        <color rgb="FF0000FF"/>
        <rFont val="Consolas"/>
        <family val="3"/>
      </rPr>
      <t>0</t>
    </r>
  </si>
  <si>
    <r>
      <t>= (</t>
    </r>
    <r>
      <rPr>
        <sz val="10"/>
        <color rgb="FF0000FF"/>
        <rFont val="Calibri"/>
        <family val="2"/>
        <scheme val="minor"/>
      </rPr>
      <t>default</t>
    </r>
    <r>
      <rPr>
        <sz val="10"/>
        <color rgb="FF002138"/>
        <rFont val="Calibri"/>
        <family val="2"/>
        <scheme val="minor"/>
      </rPr>
      <t>) list of the matched values</t>
    </r>
  </si>
  <si>
    <r>
      <t xml:space="preserve">The input can be either </t>
    </r>
    <r>
      <rPr>
        <sz val="10"/>
        <color rgb="FF0000FF"/>
        <rFont val="Consolas"/>
        <family val="3"/>
      </rPr>
      <t>TRUE</t>
    </r>
    <r>
      <rPr>
        <sz val="10"/>
        <color rgb="FF002138"/>
        <rFont val="Calibri"/>
        <family val="2"/>
        <scheme val="minor"/>
      </rPr>
      <t>/</t>
    </r>
    <r>
      <rPr>
        <sz val="10"/>
        <color rgb="FF0000FF"/>
        <rFont val="Consolas"/>
        <family val="3"/>
      </rPr>
      <t>FALSE</t>
    </r>
    <r>
      <rPr>
        <sz val="10"/>
        <color rgb="FF002138"/>
        <rFont val="Calibri"/>
        <family val="2"/>
        <scheme val="minor"/>
      </rPr>
      <t xml:space="preserve"> or </t>
    </r>
    <r>
      <rPr>
        <sz val="10"/>
        <color rgb="FF0000FF"/>
        <rFont val="Consolas"/>
        <family val="3"/>
      </rPr>
      <t>1</t>
    </r>
    <r>
      <rPr>
        <sz val="10"/>
        <color rgb="FF002138"/>
        <rFont val="Calibri"/>
        <family val="2"/>
        <scheme val="minor"/>
      </rPr>
      <t>/</t>
    </r>
    <r>
      <rPr>
        <sz val="10"/>
        <color rgb="FF0000FF"/>
        <rFont val="Consolas"/>
        <family val="3"/>
      </rPr>
      <t>0</t>
    </r>
    <r>
      <rPr>
        <sz val="10"/>
        <color rgb="FF002138"/>
        <rFont val="Calibri"/>
        <family val="2"/>
        <scheme val="minor"/>
      </rPr>
      <t xml:space="preserve"> </t>
    </r>
  </si>
  <si>
    <r>
      <t xml:space="preserve">If not supplied, will </t>
    </r>
    <r>
      <rPr>
        <sz val="10"/>
        <color rgb="FF0000FF"/>
        <rFont val="Calibri"/>
        <family val="2"/>
        <scheme val="minor"/>
      </rPr>
      <t>default</t>
    </r>
    <r>
      <rPr>
        <sz val="10"/>
        <color rgb="FF002138"/>
        <rFont val="Calibri"/>
        <family val="2"/>
        <scheme val="minor"/>
      </rPr>
      <t xml:space="preserve"> to </t>
    </r>
    <r>
      <rPr>
        <sz val="10"/>
        <color rgb="FF0000FF"/>
        <rFont val="Consolas"/>
        <family val="3"/>
      </rPr>
      <t>FALSE</t>
    </r>
    <r>
      <rPr>
        <sz val="10"/>
        <color rgb="FF002138"/>
        <rFont val="Calibri"/>
        <family val="2"/>
        <scheme val="minor"/>
      </rPr>
      <t xml:space="preserve"> (</t>
    </r>
    <r>
      <rPr>
        <sz val="10"/>
        <color rgb="FF0000FF"/>
        <rFont val="Consolas"/>
        <family val="3"/>
      </rPr>
      <t>0</t>
    </r>
    <r>
      <rPr>
        <sz val="10"/>
        <color rgb="FF002138"/>
        <rFont val="Calibri"/>
        <family val="2"/>
        <scheme val="minor"/>
      </rPr>
      <t>)</t>
    </r>
  </si>
  <si>
    <r>
      <t xml:space="preserve">If not supplied, the function will </t>
    </r>
    <r>
      <rPr>
        <sz val="10"/>
        <color rgb="FF0000FF"/>
        <rFont val="Calibri"/>
        <family val="2"/>
        <scheme val="minor"/>
      </rPr>
      <t>default</t>
    </r>
    <r>
      <rPr>
        <sz val="10"/>
        <color rgb="FF002138"/>
        <rFont val="Calibri"/>
        <family val="2"/>
        <scheme val="minor"/>
      </rPr>
      <t xml:space="preserve"> to returning a </t>
    </r>
    <r>
      <rPr>
        <sz val="10"/>
        <color rgb="FFC00000"/>
        <rFont val="Consolas"/>
        <family val="3"/>
      </rPr>
      <t>#N/A</t>
    </r>
    <r>
      <rPr>
        <sz val="10"/>
        <color rgb="FF002138"/>
        <rFont val="Calibri"/>
        <family val="2"/>
        <scheme val="minor"/>
      </rPr>
      <t xml:space="preserve"> value</t>
    </r>
  </si>
  <si>
    <t>For each match that is found, the function can either return the relative position of the match within the source array or worksheet, or the cell address.</t>
  </si>
  <si>
    <t>Lambda function which allows for finding matching values within a source array.</t>
  </si>
  <si>
    <t>(Q.)</t>
  </si>
  <si>
    <t>One</t>
  </si>
  <si>
    <t>Two</t>
  </si>
  <si>
    <t>Three</t>
  </si>
  <si>
    <t>Four</t>
  </si>
  <si>
    <t>Five</t>
  </si>
  <si>
    <t>Six</t>
  </si>
  <si>
    <t>AAAA</t>
  </si>
  <si>
    <t>BBBB</t>
  </si>
  <si>
    <t>CCCC</t>
  </si>
  <si>
    <t>DDDD</t>
  </si>
  <si>
    <t>EEEE</t>
  </si>
  <si>
    <t>FFFF</t>
  </si>
  <si>
    <t>GGGG</t>
  </si>
  <si>
    <t>HHHH</t>
  </si>
  <si>
    <t>IIII</t>
  </si>
  <si>
    <t>JJJJ</t>
  </si>
  <si>
    <t>KKKK</t>
  </si>
  <si>
    <t>LLLL</t>
  </si>
  <si>
    <t>ZZZZ</t>
  </si>
  <si>
    <t>YYYY</t>
  </si>
  <si>
    <t>XXXX</t>
  </si>
  <si>
    <t>WWWW</t>
  </si>
  <si>
    <t>VVVV</t>
  </si>
  <si>
    <t>find</t>
  </si>
  <si>
    <t>Adding a non-case sensitive part-string match mode using the FIND() function</t>
  </si>
  <si>
    <t>_typ, IF( ISNUMBER(_mInp), _mInp + 1, IFNA( MATCH( LOWER(match_type), {"=","&lt;&gt;","&gt;","&lt;","&gt;=","&lt;=","find","regex"}, 0), -1)),</t>
  </si>
  <si>
    <t>_typ &lt; 1, _typ &gt; 8,</t>
  </si>
  <si>
    <t>IF( ISNUMBER( FIND( LOWER(_itm), LOWER(_rng))), _tbl, NA()),</t>
  </si>
  <si>
    <t>"find"</t>
  </si>
  <si>
    <t>= attempts to find a sub-string / part-string within the source values; uses a non-case sensitive search / matching logic</t>
  </si>
  <si>
    <t>The match logic can be chosen beyond simply equal-to matching logic, including using a partial text match and regular expression (RegEx) test.</t>
  </si>
  <si>
    <t>The partial text match is non-case sensitive -- for a case sensitive partial text match, use the RegEx test matching logic with a sub-string to find rather than a regular expression string</t>
  </si>
  <si>
    <t>Data Tables:</t>
  </si>
  <si>
    <r>
      <t xml:space="preserve">= the absolute cell address of each match using the cell reference format:  </t>
    </r>
    <r>
      <rPr>
        <sz val="10"/>
        <color theme="1" tint="0.249977111117893"/>
        <rFont val="Consolas"/>
        <family val="3"/>
      </rPr>
      <t>$A$1</t>
    </r>
  </si>
  <si>
    <t>Demonstrating Function Usage</t>
  </si>
  <si>
    <t xml:space="preserve">Name:  </t>
  </si>
  <si>
    <t xml:space="preserve">Description:  </t>
  </si>
  <si>
    <t>FindItem()</t>
  </si>
  <si>
    <t>RXL_FindItem</t>
  </si>
  <si>
    <t>Finds matching values within a source array</t>
  </si>
  <si>
    <t>Returns a list of the values, the positions of the values, or a count of the number of matching values</t>
  </si>
  <si>
    <t>Test data set:</t>
  </si>
  <si>
    <t>Demonstrating default behaviour</t>
  </si>
  <si>
    <t>Using different match modes</t>
  </si>
  <si>
    <t>Using different output modes</t>
  </si>
  <si>
    <t>Demonstrating use of the if_not_found parameter</t>
  </si>
  <si>
    <t>Demonstrating use of the add_header and split_output parameters</t>
  </si>
  <si>
    <t>Demonstrating using the relative position output with split_output, to drive formulae to return the matching row and columns titles from source data set</t>
  </si>
  <si>
    <t>Demonstrating using text-based matching</t>
  </si>
  <si>
    <t>Category 1</t>
  </si>
  <si>
    <t>Category 2</t>
  </si>
  <si>
    <t>Category 3</t>
  </si>
  <si>
    <t>Category 4</t>
  </si>
  <si>
    <t>Category 5</t>
  </si>
  <si>
    <t>P-1</t>
  </si>
  <si>
    <t>P-2</t>
  </si>
  <si>
    <t>P-3</t>
  </si>
  <si>
    <t>P-4</t>
  </si>
  <si>
    <t>P-5</t>
  </si>
  <si>
    <t>P-6</t>
  </si>
  <si>
    <t>P-7</t>
  </si>
  <si>
    <t>P-8</t>
  </si>
  <si>
    <t>P-9</t>
  </si>
  <si>
    <t>P-10</t>
  </si>
  <si>
    <t>P-11</t>
  </si>
  <si>
    <t>P-12</t>
  </si>
  <si>
    <t>Find item</t>
  </si>
  <si>
    <t>Output</t>
  </si>
  <si>
    <t>With text based match mode input</t>
  </si>
  <si>
    <t>With numeric match mode input</t>
  </si>
  <si>
    <t>Listed matches (in order they are found)</t>
  </si>
  <si>
    <t>Listed matches showing relative position within source array (row, col.)</t>
  </si>
  <si>
    <t>Listed matches showing cell address</t>
  </si>
  <si>
    <t>Count of matches</t>
  </si>
  <si>
    <t>Default behaviour</t>
  </si>
  <si>
    <t>Supplying a text string</t>
  </si>
  <si>
    <t>Supplying a numeric value</t>
  </si>
  <si>
    <t>Supplying a different Excel error code</t>
  </si>
  <si>
    <t>When used with the "count of matches" output mode</t>
  </si>
  <si>
    <t>Using the relative default output type with header row</t>
  </si>
  <si>
    <t>Using the relative position output type with header row</t>
  </si>
  <si>
    <t>Using the relative position output type with header row + split output</t>
  </si>
  <si>
    <t>Using the absolute cell address output type with header row + split output</t>
  </si>
  <si>
    <t>Using the count of matches output type with header row + split output</t>
  </si>
  <si>
    <t xml:space="preserve">Find item: </t>
  </si>
  <si>
    <t xml:space="preserve">Output: </t>
  </si>
  <si>
    <t>Test List</t>
  </si>
  <si>
    <t>ABC Ltd</t>
  </si>
  <si>
    <t>urban greenery ltd</t>
  </si>
  <si>
    <t>CraftCove plc</t>
  </si>
  <si>
    <t>Vintage Wines Ltd</t>
  </si>
  <si>
    <t>Lux Soap Co.</t>
  </si>
  <si>
    <t>PixelPlus Studios plc</t>
  </si>
  <si>
    <t>Ink Splash Printing Co.</t>
  </si>
  <si>
    <t>Apex Group LLP</t>
  </si>
  <si>
    <t>GT Partners LLP</t>
  </si>
  <si>
    <t>Oasis Health PLC</t>
  </si>
  <si>
    <t>Matching sub-string / part-string  using numeric match-type input  --&gt; case insensitive</t>
  </si>
  <si>
    <t xml:space="preserve">Find: </t>
  </si>
  <si>
    <t>Matching sub-string / part-string  using text match-type input  --&gt; case insensitive</t>
  </si>
  <si>
    <t>Matching part-string with case sensitive match using Regex match-type</t>
  </si>
  <si>
    <t>Matching a text pattern using Regex match-type</t>
  </si>
  <si>
    <t>Ltd</t>
  </si>
  <si>
    <t>plc</t>
  </si>
  <si>
    <t>^\w{1,3}\s.*</t>
  </si>
  <si>
    <t xml:space="preserve">Gist URL:  </t>
  </si>
  <si>
    <t>https://gist.github.com/r-silk/ad8fa1536830e6fbfbf91953fa4efc3a</t>
  </si>
  <si>
    <t>Non-RegEx version</t>
  </si>
  <si>
    <t>"case"</t>
  </si>
  <si>
    <t>= attempts to find a sub-string / part-string within the source values; uses a case sensitive search / matching logic</t>
  </si>
  <si>
    <t>_typ, IF( ISNUMBER(_mInp), _mInp + 1, IFNA( MATCH( LOWER(match_type), {"=","&lt;&gt;","&gt;","&lt;","&gt;=","&lt;=","find","case"}, 0), -1)),</t>
  </si>
  <si>
    <t>IF( ISNUMBER( FIND(_itm, _rng)), _tbl, NA())</t>
  </si>
  <si>
    <t xml:space="preserve">_mtch, TOCOL( </t>
  </si>
  <si>
    <t>CHOOSE(_typ,</t>
  </si>
  <si>
    <t>IF( REGEXTEST(_rng, _itm), _tbl, NA())</t>
  </si>
  <si>
    <t>_calc, IF(_optn &lt;&gt; 5, _mtch, ROWS(_mtch)),</t>
  </si>
  <si>
    <t>=LAMBDA(range,find_item,[match_type],[output_type],[if_not_found],[add_header],[split_output],LET(_rng,range,_itm,find_item,_mInp,IF(OR(ISOMITTED(match_type),ISBLANK(match_type)),0,INT(match_type)),_typ,IF(ISNUMBER(_mInp),_mInp+1,IFNA(MATCH(LOWER(match_type),{"=","&lt;&gt;","&gt;","&lt;","&gt;=","&lt;=","find","regex"},0),-1)),_optn,IF(OR(ISOMITTED(output_type),ISBLANK(output_type)),0,INT(output_type)),_rep,IF(OR(ISOMITTED(if_not_found),ISBLANK(if_not_found)),NA(),if_not_found),_add,IF(OR(ISOMITTED(add_header),ISBLANK(add_header)),FALSE,add_header),_splt,IF(OR(ISOMITTED(split_output),ISBLANK(split_output)),FALSE,split_output),_inpChk,IF(NOT(ISREF(range)),2,IF(OR(_typ&lt;1,_typ&gt;8,NOT(ISNUMBER(_optn)),_optn&lt;0,_optn&gt;5),3,1)),_tbl,CHOOSE(_optn+1,_rng,(ROW(_rng)-ROW(TAKE(_rng,1))+1)&amp;","&amp;(COLUMN(_rng)-COLUMN(TAKE(_rng,,1))+1),ROW(_rng)&amp;","&amp;COLUMN(_rng),ADDRESS(ROW(_rng),COLUMN(_rng),4,1),ADDRESS(ROW(_rng),COLUMN(_rng),1,1),_rng),_mtch,TOCOL(CHOOSE(_typ,IF(_rng=_itm,_tbl,NA()),IF(_rng&lt;&gt;_itm,_tbl,NA()),IF(_rng&gt;_itm,_tbl,NA()),IF(_rng&lt;_itm,_tbl,NA()),IF(_rng&gt;=_itm,_tbl,NA()),IF(_rng&lt;=_itm,_tbl,NA()),IF(ISNUMBER(FIND(LOWER(_itm),LOWER(_rng))),_tbl,NA()),IF(REGEXTEST(_rng,_itm),_tbl,NA())),2),_calc,IF(_optn&lt;&gt;5,_mtch,ROWS(_mtch)),_arr,IF(ISERROR(_calc),IF(_optn=5,0,_rep),_calc),_hdr,CHOOSE(_optn+1,"Matches","Row,Column","Row,Column","Cell Address","Cell Address","Count of Matches"),_inc,VSTACK(_hdr,_arr),_rslt,IF(AND(_splt,_optn&gt;0,_optn&lt;3),DROP(REDUCE("",_inc,LAMBDA(_acc,_val,VSTACK(_acc,TEXTSPLIT(_val,",",,TRUE)))),1),_inc),_out,DROP(_rslt,IF(_add,0,1)),_rtn,IF(ISNA(_out),_rep,_out),CHOOSE(_inpChk,_rtn,#REF!,#VALUE!)))</t>
  </si>
  <si>
    <t>=LAMBDA(range,find_item,[match_type],[output_type],[if_not_found],[add_header],[split_output],LET(_rng,range,_itm,find_item,_mInp,IF(OR(ISOMITTED(match_type),ISBLANK(match_type)),0,INT(match_type)),_typ,IF(ISNUMBER(_mInp),_mInp+1,IFNA(MATCH(LOWER(match_type),{"=","&lt;&gt;","&gt;","&lt;","&gt;=","&lt;=","find","case"},0),-1)),_optn,IF(OR(ISOMITTED(output_type),ISBLANK(output_type)),0,INT(output_type)),_rep,IF(OR(ISOMITTED(if_not_found),ISBLANK(if_not_found)),NA(),if_not_found),_add,IF(OR(ISOMITTED(add_header),ISBLANK(add_header)),FALSE,add_header),_splt,IF(OR(ISOMITTED(split_output),ISBLANK(split_output)),FALSE,split_output),_inpChk,IF(NOT(ISREF(range)),2,IF(OR(_typ&lt;1,_typ&gt;8,NOT(ISNUMBER(_optn)),_optn&lt;0,_optn&gt;5),3,1)),_tbl,CHOOSE(_optn+1,_rng,(ROW(_rng)-ROW(TAKE(_rng,1))+1)&amp;","&amp;(COLUMN(_rng)-COLUMN(TAKE(_rng,,1))+1),ROW(_rng)&amp;","&amp;COLUMN(_rng),ADDRESS(ROW(_rng),COLUMN(_rng),4,1),ADDRESS(ROW(_rng),COLUMN(_rng),1,1),_rng),_mtch,TOCOL(CHOOSE(_typ,IF(_rng=_itm,_tbl,NA()),IF(_rng&lt;&gt;_itm,_tbl,NA()),IF(_rng&gt;_itm,_tbl,NA()),IF(_rng&lt;_itm,_tbl,NA()),IF(_rng&gt;=_itm,_tbl,NA()),IF(_rng&lt;=_itm,_tbl,NA()),IF(ISNUMBER(FIND(LOWER(_itm),LOWER(_rng))),_tbl,NA()),IF(ISNUMBER(FIND(_itm,_rng)),_tbl,NA())),2),_calc,IF(_optn&lt;&gt;5,_mtch,ROWS(_mtch)),_arr,IF(ISERROR(_calc),IF(_optn=5,0,_rep),_calc),_hdr,CHOOSE(_optn+1,"Matches","Row,Column","Row,Column","Cell Address","Cell Address","Count of Matches"),_inc,VSTACK(_hdr,_arr),_rslt,IF(AND(_splt,_optn&gt;0,_optn&lt;3),DROP(REDUCE("",_inc,LAMBDA(_acc,_val,VSTACK(_acc,TEXTSPLIT(_val,",",,TRUE)))),1),_inc),_out,DROP(_rslt,IF(_add,0,1)),_rtn,IF(ISNA(_out),_rep,_out),CHOOSE(_inpChk,_rtn,#REF!,#VALUE!)))</t>
  </si>
  <si>
    <t>Instructions</t>
  </si>
  <si>
    <t>VBA Code</t>
  </si>
  <si>
    <t>In order to copy across the RXL_FindItem() function from this Workbook to your own project you can use the instructions and VBA code below .</t>
  </si>
  <si>
    <t xml:space="preserve">    </t>
  </si>
  <si>
    <t xml:space="preserve">    On Error Resume Next</t>
  </si>
  <si>
    <t xml:space="preserve">    On Error GoTo 0</t>
  </si>
  <si>
    <t xml:space="preserve">        Exit Sub</t>
  </si>
  <si>
    <t xml:space="preserve">    End If</t>
  </si>
  <si>
    <t xml:space="preserve">        Err.Clear</t>
  </si>
  <si>
    <t xml:space="preserve">        Else</t>
  </si>
  <si>
    <t xml:space="preserve">        End If</t>
  </si>
  <si>
    <t xml:space="preserve">    Else</t>
  </si>
  <si>
    <t>End Sub</t>
  </si>
  <si>
    <r>
      <t xml:space="preserve">    </t>
    </r>
    <r>
      <rPr>
        <sz val="10"/>
        <color rgb="FF1E4FA8"/>
        <rFont val="Consolas"/>
        <family val="3"/>
      </rPr>
      <t>If</t>
    </r>
    <r>
      <rPr>
        <sz val="10"/>
        <color rgb="FF002138"/>
        <rFont val="Consolas"/>
        <family val="3"/>
      </rPr>
      <t xml:space="preserve"> wb </t>
    </r>
    <r>
      <rPr>
        <sz val="10"/>
        <color rgb="FF1E4FA8"/>
        <rFont val="Consolas"/>
        <family val="3"/>
      </rPr>
      <t>Is Nothing Then</t>
    </r>
  </si>
  <si>
    <r>
      <t xml:space="preserve">        </t>
    </r>
    <r>
      <rPr>
        <sz val="10"/>
        <color rgb="FF1E4FA8"/>
        <rFont val="Consolas"/>
        <family val="3"/>
      </rPr>
      <t>Set</t>
    </r>
    <r>
      <rPr>
        <sz val="10"/>
        <color rgb="FF002138"/>
        <rFont val="Consolas"/>
        <family val="3"/>
      </rPr>
      <t xml:space="preserve"> nm = ThisWorkbook.Names(strLambda)</t>
    </r>
  </si>
  <si>
    <r>
      <t xml:space="preserve">    </t>
    </r>
    <r>
      <rPr>
        <sz val="10"/>
        <color rgb="FF1E4FA8"/>
        <rFont val="Consolas"/>
        <family val="3"/>
      </rPr>
      <t>If Not</t>
    </r>
    <r>
      <rPr>
        <sz val="10"/>
        <color rgb="FF002138"/>
        <rFont val="Consolas"/>
        <family val="3"/>
      </rPr>
      <t xml:space="preserve"> nm </t>
    </r>
    <r>
      <rPr>
        <sz val="10"/>
        <color rgb="FF1E4FA8"/>
        <rFont val="Consolas"/>
        <family val="3"/>
      </rPr>
      <t>Is Nothing Then</t>
    </r>
  </si>
  <si>
    <r>
      <t xml:space="preserve">        </t>
    </r>
    <r>
      <rPr>
        <sz val="10"/>
        <color rgb="FF1E4FA8"/>
        <rFont val="Consolas"/>
        <family val="3"/>
      </rPr>
      <t>If</t>
    </r>
    <r>
      <rPr>
        <sz val="10"/>
        <color rgb="FF002138"/>
        <rFont val="Consolas"/>
        <family val="3"/>
      </rPr>
      <t xml:space="preserve"> Err.Number = 0 </t>
    </r>
    <r>
      <rPr>
        <sz val="10"/>
        <color rgb="FF1E4FA8"/>
        <rFont val="Consolas"/>
        <family val="3"/>
      </rPr>
      <t>Then</t>
    </r>
  </si>
  <si>
    <r>
      <t xml:space="preserve">            </t>
    </r>
    <r>
      <rPr>
        <sz val="10"/>
        <color rgb="FF1E4FA8"/>
        <rFont val="Consolas"/>
        <family val="3"/>
      </rPr>
      <t>Debug.Print</t>
    </r>
    <r>
      <rPr>
        <sz val="10"/>
        <color rgb="FF002138"/>
        <rFont val="Consolas"/>
        <family val="3"/>
      </rPr>
      <t xml:space="preserve"> "Success! -&gt; " &amp; strLambda &amp; " copied to " &amp; wb.Name</t>
    </r>
  </si>
  <si>
    <r>
      <t xml:space="preserve">            </t>
    </r>
    <r>
      <rPr>
        <sz val="10"/>
        <color rgb="FF1E4FA8"/>
        <rFont val="Consolas"/>
        <family val="3"/>
      </rPr>
      <t>Debug.Print</t>
    </r>
    <r>
      <rPr>
        <sz val="10"/>
        <color rgb="FF002138"/>
        <rFont val="Consolas"/>
        <family val="3"/>
      </rPr>
      <t xml:space="preserve"> "ERROR: Unable to copy " &amp; strLambda &amp; " to " &amp; wb.Name</t>
    </r>
  </si>
  <si>
    <r>
      <t xml:space="preserve">        </t>
    </r>
    <r>
      <rPr>
        <sz val="10"/>
        <color rgb="FF1E4FA8"/>
        <rFont val="Consolas"/>
        <family val="3"/>
      </rPr>
      <t>Debug.Print</t>
    </r>
    <r>
      <rPr>
        <sz val="10"/>
        <color rgb="FF002138"/>
        <rFont val="Consolas"/>
        <family val="3"/>
      </rPr>
      <t xml:space="preserve"> "ERROR: " &amp; strLambda &amp; " not found"</t>
    </r>
  </si>
  <si>
    <t xml:space="preserve">    'Name of custom Lambda function to copy</t>
  </si>
  <si>
    <t xml:space="preserve">        'Update "Example.xlsx" with name of the Workbook you wish to copy the function to</t>
  </si>
  <si>
    <t xml:space="preserve">    strLambda = "RXL_FindItem"</t>
  </si>
  <si>
    <t xml:space="preserve">                              RefersTo:=nm.RefersTo, _</t>
  </si>
  <si>
    <t xml:space="preserve">                              Visible:=nm.Visible)</t>
  </si>
  <si>
    <r>
      <rPr>
        <sz val="10"/>
        <color rgb="FF1E4FA8"/>
        <rFont val="Consolas"/>
        <family val="3"/>
      </rPr>
      <t>Private Sub</t>
    </r>
    <r>
      <rPr>
        <sz val="10"/>
        <color rgb="FF002138"/>
        <rFont val="Consolas"/>
        <family val="3"/>
      </rPr>
      <t xml:space="preserve"> CopyLambda()</t>
    </r>
  </si>
  <si>
    <r>
      <t xml:space="preserve">   </t>
    </r>
    <r>
      <rPr>
        <sz val="10"/>
        <color rgb="FF1E4FA8"/>
        <rFont val="Consolas"/>
        <family val="3"/>
      </rPr>
      <t xml:space="preserve"> Dim</t>
    </r>
    <r>
      <rPr>
        <sz val="10"/>
        <color rgb="FF002138"/>
        <rFont val="Consolas"/>
        <family val="3"/>
      </rPr>
      <t xml:space="preserve"> wb </t>
    </r>
    <r>
      <rPr>
        <sz val="10"/>
        <color rgb="FF1E4FA8"/>
        <rFont val="Consolas"/>
        <family val="3"/>
      </rPr>
      <t>As</t>
    </r>
    <r>
      <rPr>
        <sz val="10"/>
        <color rgb="FF002138"/>
        <rFont val="Consolas"/>
        <family val="3"/>
      </rPr>
      <t xml:space="preserve"> Workbook, nm </t>
    </r>
    <r>
      <rPr>
        <sz val="10"/>
        <color rgb="FF1E4FA8"/>
        <rFont val="Consolas"/>
        <family val="3"/>
      </rPr>
      <t>As</t>
    </r>
    <r>
      <rPr>
        <sz val="10"/>
        <color rgb="FF002138"/>
        <rFont val="Consolas"/>
        <family val="3"/>
      </rPr>
      <t xml:space="preserve"> Name, fn </t>
    </r>
    <r>
      <rPr>
        <sz val="10"/>
        <color rgb="FF1E4FA8"/>
        <rFont val="Consolas"/>
        <family val="3"/>
      </rPr>
      <t>As</t>
    </r>
    <r>
      <rPr>
        <sz val="10"/>
        <color rgb="FF002138"/>
        <rFont val="Consolas"/>
        <family val="3"/>
      </rPr>
      <t xml:space="preserve"> Name</t>
    </r>
  </si>
  <si>
    <r>
      <t xml:space="preserve">    </t>
    </r>
    <r>
      <rPr>
        <sz val="10"/>
        <color rgb="FF1E4FA8"/>
        <rFont val="Consolas"/>
        <family val="3"/>
      </rPr>
      <t>Dim</t>
    </r>
    <r>
      <rPr>
        <sz val="10"/>
        <color rgb="FF002138"/>
        <rFont val="Consolas"/>
        <family val="3"/>
      </rPr>
      <t xml:space="preserve"> strLambda </t>
    </r>
    <r>
      <rPr>
        <sz val="10"/>
        <color rgb="FF1E4FA8"/>
        <rFont val="Consolas"/>
        <family val="3"/>
      </rPr>
      <t>As String</t>
    </r>
  </si>
  <si>
    <r>
      <t xml:space="preserve">        </t>
    </r>
    <r>
      <rPr>
        <sz val="10"/>
        <color rgb="FF1E4FA8"/>
        <rFont val="Consolas"/>
        <family val="3"/>
      </rPr>
      <t>Set</t>
    </r>
    <r>
      <rPr>
        <sz val="10"/>
        <color rgb="FF002138"/>
        <rFont val="Consolas"/>
        <family val="3"/>
      </rPr>
      <t xml:space="preserve"> fn = wb.Names.Add(Name:=nm.Name, _</t>
    </r>
  </si>
  <si>
    <r>
      <t xml:space="preserve">        </t>
    </r>
    <r>
      <rPr>
        <sz val="10"/>
        <color rgb="FF1E4FA8"/>
        <rFont val="Consolas"/>
        <family val="3"/>
      </rPr>
      <t>Set</t>
    </r>
    <r>
      <rPr>
        <sz val="10"/>
        <color rgb="FF002138"/>
        <rFont val="Consolas"/>
        <family val="3"/>
      </rPr>
      <t xml:space="preserve"> wb = Application.Workbooks("Example.xlsx")</t>
    </r>
  </si>
  <si>
    <t>Start by ensuring that you have this workbook and the workbook you wish to copy the function to open in the same Excel instance</t>
  </si>
  <si>
    <t>A.</t>
  </si>
  <si>
    <t>B.</t>
  </si>
  <si>
    <t>Open the VB Editor window</t>
  </si>
  <si>
    <t>In the VB Editor Project Explorer window, select this Workbook (RXL_FindItem.xlsx) and double click on the object named "ThisWorkbook"</t>
  </si>
  <si>
    <t>C.</t>
  </si>
  <si>
    <t>D.</t>
  </si>
  <si>
    <t>In the code window which opens for ThisWorkbook, paste the VBA code from below exactly as written</t>
  </si>
  <si>
    <t>E.</t>
  </si>
  <si>
    <t>After copying the VBA code into code window, update line 11 replacing the text "Example.xlsx" with the name of your Excel Workbook/file</t>
  </si>
  <si>
    <r>
      <t xml:space="preserve">        </t>
    </r>
    <r>
      <rPr>
        <sz val="10"/>
        <color rgb="FF1E4FA8"/>
        <rFont val="Consolas"/>
        <family val="3"/>
      </rPr>
      <t>Debug.Print</t>
    </r>
    <r>
      <rPr>
        <sz val="10"/>
        <color rgb="FF002138"/>
        <rFont val="Consolas"/>
        <family val="3"/>
      </rPr>
      <t xml:space="preserve"> "ERROR: Destination Workbook not found - please ensure it is open"</t>
    </r>
  </si>
  <si>
    <t>Also check line 7 of the code has the correct name of the function you wish to copy (i.e. "RXL_FindItem" or "RXL_FindItem_Alt")</t>
  </si>
  <si>
    <t>F.</t>
  </si>
  <si>
    <t>Run the CopyLambda sub routine in ThisWorkbook module and check the Immediate window for the feedback message</t>
  </si>
  <si>
    <t xml:space="preserve">            fn.Comment = nm.Comment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</si>
</sst>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_);[Red]\(#,##0\);\ \-_)"/>
    <numFmt numFmtId="165" formatCode="[Red]&quot;CHECK&quot;;[Red]&quot;ERROR&quot;;&quot;OK&quot;"/>
    <numFmt numFmtId="166" formatCode="#,##0_);\(#,##0\);\-_)"/>
    <numFmt numFmtId="167" formatCode="&quot;£&quot;#,##0.0,\ \K_);&quot;£&quot;\(#,##0.0,\ \K\);&quot;£&quot;0_)"/>
    <numFmt numFmtId="168" formatCode="mmm\-yyyy_)"/>
    <numFmt numFmtId="169" formatCode="00\."/>
    <numFmt numFmtId="170" formatCode="&quot;On (1)&quot;;[Red]&quot;Err&quot;;&quot;Off (0)&quot;"/>
    <numFmt numFmtId="171" formatCode="&quot;Yes (1)&quot;;[Red]&quot;Err&quot;;&quot;No (0)&quot;"/>
  </numFmts>
  <fonts count="54" x14ac:knownFonts="1">
    <font>
      <sz val="10"/>
      <color rgb="FF002138"/>
      <name val="Calibri"/>
      <family val="2"/>
      <scheme val="minor"/>
    </font>
    <font>
      <sz val="10"/>
      <color theme="1"/>
      <name val="Calibri"/>
      <family val="2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3F9C35"/>
      <name val="Consolas"/>
      <family val="3"/>
    </font>
    <font>
      <b/>
      <i/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002138"/>
      <name val="Calibri"/>
      <family val="2"/>
      <scheme val="minor"/>
    </font>
    <font>
      <sz val="10"/>
      <color rgb="FF0000FF"/>
      <name val="Calibri"/>
      <family val="2"/>
      <scheme val="minor"/>
    </font>
    <font>
      <i/>
      <sz val="10"/>
      <color rgb="FF808080"/>
      <name val="Calibri"/>
      <family val="2"/>
      <scheme val="minor"/>
    </font>
    <font>
      <u/>
      <sz val="10"/>
      <color rgb="FF960040"/>
      <name val="Calibri"/>
      <family val="2"/>
      <scheme val="minor"/>
    </font>
    <font>
      <sz val="10"/>
      <color rgb="FF006100"/>
      <name val="Calibri"/>
      <family val="2"/>
      <scheme val="minor"/>
    </font>
    <font>
      <b/>
      <sz val="12"/>
      <color rgb="FFFFFFFF"/>
      <name val="Arial"/>
      <family val="2"/>
      <scheme val="major"/>
    </font>
    <font>
      <b/>
      <sz val="11"/>
      <color rgb="FFFFFFFF"/>
      <name val="Arial"/>
      <family val="2"/>
      <scheme val="major"/>
    </font>
    <font>
      <b/>
      <sz val="10"/>
      <color rgb="FF595959"/>
      <name val="Arial"/>
      <family val="2"/>
      <scheme val="major"/>
    </font>
    <font>
      <u/>
      <sz val="10"/>
      <color rgb="FFB75EE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0"/>
      <color rgb="FF195C89"/>
      <name val="Calibri"/>
      <family val="2"/>
      <scheme val="minor"/>
    </font>
    <font>
      <sz val="12"/>
      <color rgb="FF195C89"/>
      <name val="Arial"/>
      <family val="2"/>
      <scheme val="major"/>
    </font>
    <font>
      <sz val="10"/>
      <color theme="0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i/>
      <sz val="10"/>
      <color rgb="FF33B9F2"/>
      <name val="Calibri"/>
      <family val="2"/>
      <scheme val="minor"/>
    </font>
    <font>
      <sz val="10"/>
      <color rgb="FF9C5700"/>
      <name val="Calibri"/>
      <family val="2"/>
      <scheme val="minor"/>
    </font>
    <font>
      <i/>
      <sz val="10"/>
      <color rgb="FFFF8225"/>
      <name val="Calibri"/>
      <family val="2"/>
      <scheme val="minor"/>
    </font>
    <font>
      <sz val="10"/>
      <color rgb="FFB400B4"/>
      <name val="Calibri"/>
      <family val="2"/>
      <scheme val="minor"/>
    </font>
    <font>
      <sz val="10"/>
      <color rgb="FF8C0000"/>
      <name val="Calibri"/>
      <family val="2"/>
      <scheme val="minor"/>
    </font>
    <font>
      <b/>
      <sz val="12"/>
      <color rgb="FF195C89"/>
      <name val="Arial"/>
      <family val="2"/>
      <scheme val="major"/>
    </font>
    <font>
      <b/>
      <sz val="16"/>
      <color rgb="FF0E2550"/>
      <name val="Arial"/>
      <family val="2"/>
      <scheme val="major"/>
    </font>
    <font>
      <sz val="10"/>
      <color rgb="FFB4B4B4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4"/>
      <color rgb="FFFFFFFF"/>
      <name val="Arial"/>
      <family val="2"/>
      <scheme val="major"/>
    </font>
    <font>
      <b/>
      <sz val="10"/>
      <color rgb="FF002138"/>
      <name val="Calibri"/>
      <family val="2"/>
      <scheme val="minor"/>
    </font>
    <font>
      <sz val="10"/>
      <color theme="0"/>
      <name val="Calibri"/>
      <family val="2"/>
    </font>
    <font>
      <b/>
      <i/>
      <sz val="10"/>
      <color rgb="FF002138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sz val="10"/>
      <color theme="1" tint="0.249977111117893"/>
      <name val="Consolas"/>
      <family val="3"/>
    </font>
    <font>
      <b/>
      <sz val="10"/>
      <color rgb="FF9F5CC0"/>
      <name val="Calibri"/>
      <family val="2"/>
      <scheme val="minor"/>
    </font>
    <font>
      <b/>
      <sz val="10"/>
      <color rgb="FFFC6017"/>
      <name val="Calibri"/>
      <family val="2"/>
      <scheme val="minor"/>
    </font>
    <font>
      <sz val="10"/>
      <color rgb="FFC00000"/>
      <name val="Consolas"/>
      <family val="3"/>
    </font>
    <font>
      <sz val="10"/>
      <color rgb="FF002138"/>
      <name val="Calibri"/>
      <family val="3"/>
      <scheme val="minor"/>
    </font>
    <font>
      <i/>
      <u/>
      <sz val="10"/>
      <color rgb="FF0000FF"/>
      <name val="Calibri"/>
      <family val="2"/>
      <scheme val="minor"/>
    </font>
    <font>
      <sz val="10"/>
      <color rgb="FF0000FF"/>
      <name val="Consolas"/>
      <family val="3"/>
    </font>
    <font>
      <b/>
      <i/>
      <sz val="10"/>
      <color rgb="FF195C89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0"/>
      <name val="Calibri"/>
      <family val="2"/>
    </font>
    <font>
      <sz val="10"/>
      <color rgb="FF002138"/>
      <name val="Consolas"/>
      <family val="3"/>
    </font>
    <font>
      <sz val="10"/>
      <color rgb="FF1E4FA8"/>
      <name val="Consolas"/>
      <family val="3"/>
    </font>
  </fonts>
  <fills count="43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EE6CE"/>
        <bgColor indexed="64"/>
      </patternFill>
    </fill>
    <fill>
      <patternFill patternType="solid">
        <fgColor rgb="FF198B83"/>
        <bgColor indexed="64"/>
      </patternFill>
    </fill>
    <fill>
      <patternFill patternType="solid">
        <fgColor rgb="FF56BAB8"/>
        <bgColor indexed="64"/>
      </patternFill>
    </fill>
    <fill>
      <patternFill patternType="solid">
        <fgColor rgb="FFE6D3B8"/>
        <bgColor indexed="64"/>
      </patternFill>
    </fill>
    <fill>
      <patternFill patternType="solid">
        <fgColor rgb="FFF7ECDD"/>
        <bgColor indexed="64"/>
      </patternFill>
    </fill>
    <fill>
      <patternFill patternType="solid">
        <fgColor rgb="FFFFFFD2"/>
        <bgColor indexed="64"/>
      </patternFill>
    </fill>
    <fill>
      <patternFill patternType="solid">
        <fgColor rgb="FFF9E7FF"/>
        <bgColor indexed="64"/>
      </patternFill>
    </fill>
    <fill>
      <patternFill patternType="solid">
        <fgColor rgb="FFEBFAFA"/>
        <bgColor indexed="64"/>
      </patternFill>
    </fill>
    <fill>
      <patternFill patternType="solid">
        <fgColor rgb="FFFF4F4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8F200"/>
        <bgColor indexed="64"/>
      </patternFill>
    </fill>
    <fill>
      <patternFill patternType="solid">
        <fgColor rgb="FFBEE4E3"/>
        <bgColor indexed="64"/>
      </patternFill>
    </fill>
    <fill>
      <patternFill patternType="lightUp">
        <fgColor theme="0" tint="-0.34998626667073579"/>
        <bgColor auto="1"/>
      </patternFill>
    </fill>
    <fill>
      <patternFill patternType="solid">
        <fgColor rgb="FFE4E6E8"/>
        <bgColor indexed="64"/>
      </patternFill>
    </fill>
    <fill>
      <patternFill patternType="solid">
        <fgColor theme="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theme="1" tint="0.24994659260841701"/>
      </left>
      <right style="hair">
        <color theme="1" tint="0.24994659260841701"/>
      </right>
      <top style="hair">
        <color theme="1" tint="0.24994659260841701"/>
      </top>
      <bottom style="hair">
        <color theme="1" tint="0.24994659260841701"/>
      </bottom>
      <diagonal/>
    </border>
    <border>
      <left style="hair">
        <color theme="1" tint="0.24994659260841701"/>
      </left>
      <right style="hair">
        <color theme="1" tint="0.24994659260841701"/>
      </right>
      <top style="thin">
        <color theme="1" tint="0.24994659260841701"/>
      </top>
      <bottom style="hair">
        <color theme="1" tint="0.24994659260841701"/>
      </bottom>
      <diagonal/>
    </border>
    <border>
      <left style="hair">
        <color theme="1" tint="0.24994659260841701"/>
      </left>
      <right style="hair">
        <color theme="1" tint="0.24994659260841701"/>
      </right>
      <top style="thin">
        <color theme="1" tint="0.24994659260841701"/>
      </top>
      <bottom style="double">
        <color theme="1" tint="0.24994659260841701"/>
      </bottom>
      <diagonal/>
    </border>
    <border>
      <left/>
      <right/>
      <top style="medium">
        <color theme="5"/>
      </top>
      <bottom/>
      <diagonal/>
    </border>
    <border>
      <left style="thin">
        <color rgb="FF198B83"/>
      </left>
      <right style="thin">
        <color rgb="FF198B83"/>
      </right>
      <top style="thin">
        <color rgb="FF198B83"/>
      </top>
      <bottom style="thin">
        <color rgb="FF198B83"/>
      </bottom>
      <diagonal/>
    </border>
    <border>
      <left style="thin">
        <color rgb="FF56BAB8"/>
      </left>
      <right style="thin">
        <color rgb="FF56BAB8"/>
      </right>
      <top style="thin">
        <color rgb="FF56BAB8"/>
      </top>
      <bottom style="thin">
        <color rgb="FF56BAB8"/>
      </bottom>
      <diagonal/>
    </border>
    <border>
      <left style="thin">
        <color rgb="FFE6D3B8"/>
      </left>
      <right style="thin">
        <color rgb="FFE6D3B8"/>
      </right>
      <top style="thin">
        <color rgb="FFE6D3B8"/>
      </top>
      <bottom style="thin">
        <color rgb="FFE6D3B8"/>
      </bottom>
      <diagonal/>
    </border>
    <border>
      <left style="thin">
        <color rgb="FFF7ECDD"/>
      </left>
      <right style="thin">
        <color rgb="FFF7ECDD"/>
      </right>
      <top style="thin">
        <color rgb="FFF7ECDD"/>
      </top>
      <bottom style="thin">
        <color rgb="FFF7ECDD"/>
      </bottom>
      <diagonal/>
    </border>
    <border>
      <left/>
      <right/>
      <top style="thin">
        <color theme="4"/>
      </top>
      <bottom/>
      <diagonal/>
    </border>
    <border>
      <left/>
      <right/>
      <top/>
      <bottom style="medium">
        <color theme="5"/>
      </bottom>
      <diagonal/>
    </border>
    <border>
      <left style="hair">
        <color rgb="FF0082B3"/>
      </left>
      <right style="hair">
        <color rgb="FF0082B3"/>
      </right>
      <top style="hair">
        <color rgb="FF0082B3"/>
      </top>
      <bottom style="hair">
        <color rgb="FF0082B3"/>
      </bottom>
      <diagonal/>
    </border>
    <border>
      <left style="hair">
        <color theme="1" tint="0.24994659260841701"/>
      </left>
      <right/>
      <top style="hair">
        <color theme="1" tint="0.24994659260841701"/>
      </top>
      <bottom style="hair">
        <color theme="1" tint="0.24994659260841701"/>
      </bottom>
      <diagonal/>
    </border>
    <border>
      <left/>
      <right style="hair">
        <color theme="1" tint="0.24994659260841701"/>
      </right>
      <top style="hair">
        <color theme="1" tint="0.24994659260841701"/>
      </top>
      <bottom style="hair">
        <color theme="1" tint="0.24994659260841701"/>
      </bottom>
      <diagonal/>
    </border>
    <border>
      <left/>
      <right/>
      <top/>
      <bottom style="medium">
        <color theme="4" tint="-0.24994659260841701"/>
      </bottom>
      <diagonal/>
    </border>
    <border>
      <left style="hair">
        <color theme="1" tint="0.24994659260841701"/>
      </left>
      <right style="hair">
        <color theme="1" tint="0.24994659260841701"/>
      </right>
      <top/>
      <bottom style="hair">
        <color theme="1" tint="0.24994659260841701"/>
      </bottom>
      <diagonal/>
    </border>
    <border>
      <left/>
      <right style="medium">
        <color theme="4" tint="-0.24994659260841701"/>
      </right>
      <top style="medium">
        <color theme="4" tint="-0.24994659260841701"/>
      </top>
      <bottom/>
      <diagonal/>
    </border>
    <border>
      <left/>
      <right style="hair">
        <color theme="1" tint="0.24994659260841701"/>
      </right>
      <top/>
      <bottom style="hair">
        <color theme="1" tint="0.24994659260841701"/>
      </bottom>
      <diagonal/>
    </border>
    <border>
      <left/>
      <right style="medium">
        <color theme="4" tint="-0.24994659260841701"/>
      </right>
      <top/>
      <bottom/>
      <diagonal/>
    </border>
  </borders>
  <cellStyleXfs count="92">
    <xf numFmtId="0" fontId="0" fillId="0" borderId="0"/>
    <xf numFmtId="0" fontId="2" fillId="2" borderId="1" applyNumberFormat="0" applyAlignment="0" applyProtection="0"/>
    <xf numFmtId="0" fontId="14" fillId="0" borderId="0" applyNumberFormat="0" applyAlignment="0" applyProtection="0"/>
    <xf numFmtId="0" fontId="14" fillId="0" borderId="0" applyNumberFormat="0" applyAlignment="0" applyProtection="0"/>
    <xf numFmtId="167" fontId="1" fillId="0" borderId="0" applyFont="0" applyFill="0" applyBorder="0" applyAlignment="0" applyProtection="0"/>
    <xf numFmtId="9" fontId="14" fillId="0" borderId="0" applyNumberFormat="0" applyAlignment="0" applyProtection="0"/>
    <xf numFmtId="0" fontId="34" fillId="0" borderId="0" applyAlignment="0" applyProtection="0"/>
    <xf numFmtId="0" fontId="19" fillId="28" borderId="11" applyNumberFormat="0" applyAlignment="0" applyProtection="0"/>
    <xf numFmtId="0" fontId="20" fillId="29" borderId="12" applyNumberFormat="0" applyAlignment="0" applyProtection="0"/>
    <xf numFmtId="0" fontId="21" fillId="30" borderId="13" applyNumberFormat="0" applyAlignment="0" applyProtection="0"/>
    <xf numFmtId="0" fontId="21" fillId="31" borderId="14" applyNumberFormat="0" applyAlignment="0" applyProtection="0"/>
    <xf numFmtId="0" fontId="18" fillId="3" borderId="0" applyNumberFormat="0" applyBorder="0" applyAlignment="0" applyProtection="0"/>
    <xf numFmtId="0" fontId="13" fillId="4" borderId="0" applyNumberFormat="0" applyBorder="0" applyAlignment="0" applyProtection="0"/>
    <xf numFmtId="0" fontId="29" fillId="5" borderId="0" applyNumberFormat="0" applyBorder="0" applyAlignment="0" applyProtection="0"/>
    <xf numFmtId="0" fontId="4" fillId="6" borderId="2" applyNumberFormat="0" applyAlignment="0" applyProtection="0"/>
    <xf numFmtId="0" fontId="5" fillId="6" borderId="1" applyNumberFormat="0" applyAlignment="0" applyProtection="0"/>
    <xf numFmtId="0" fontId="6" fillId="0" borderId="3" applyNumberFormat="0" applyFill="0" applyAlignment="0" applyProtection="0"/>
    <xf numFmtId="0" fontId="7" fillId="7" borderId="4" applyNumberFormat="0" applyAlignment="0" applyProtection="0"/>
    <xf numFmtId="166" fontId="36" fillId="0" borderId="0" applyNumberFormat="0" applyFill="0" applyBorder="0" applyAlignment="0" applyProtection="0"/>
    <xf numFmtId="0" fontId="3" fillId="8" borderId="5" applyNumberFormat="0" applyFont="0" applyAlignment="0" applyProtection="0"/>
    <xf numFmtId="166" fontId="16" fillId="0" borderId="0" applyNumberFormat="0" applyFill="0" applyBorder="0" applyAlignment="0" applyProtection="0"/>
    <xf numFmtId="0" fontId="8" fillId="0" borderId="6" applyNumberFormat="0" applyFill="0" applyAlignment="0" applyProtection="0"/>
    <xf numFmtId="165" fontId="23" fillId="0" borderId="0" applyFill="0">
      <alignment horizontal="center"/>
    </xf>
    <xf numFmtId="0" fontId="15" fillId="34" borderId="7" applyAlignment="0"/>
    <xf numFmtId="166" fontId="26" fillId="35" borderId="0">
      <alignment horizontal="center"/>
    </xf>
    <xf numFmtId="0" fontId="28" fillId="0" borderId="0"/>
    <xf numFmtId="0" fontId="30" fillId="0" borderId="0" applyNumberFormat="0" applyFill="0" applyBorder="0" applyAlignment="0"/>
    <xf numFmtId="0" fontId="27" fillId="39" borderId="17" applyNumberFormat="0" applyBorder="0" applyAlignment="0" applyProtection="0"/>
    <xf numFmtId="166" fontId="12" fillId="40" borderId="7"/>
    <xf numFmtId="166" fontId="12" fillId="40" borderId="9" applyNumberFormat="0"/>
    <xf numFmtId="0" fontId="10" fillId="0" borderId="0" applyFill="0" applyBorder="0" applyAlignment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166" fontId="12" fillId="0" borderId="7" applyAlignment="0"/>
    <xf numFmtId="0" fontId="12" fillId="0" borderId="7" applyAlignment="0"/>
    <xf numFmtId="0" fontId="12" fillId="0" borderId="7" applyAlignment="0"/>
    <xf numFmtId="166" fontId="12" fillId="0" borderId="8" applyNumberFormat="0" applyAlignment="0"/>
    <xf numFmtId="166" fontId="9" fillId="0" borderId="9" applyNumberFormat="0" applyAlignment="0"/>
    <xf numFmtId="0" fontId="15" fillId="27" borderId="7" applyAlignment="0">
      <protection locked="0"/>
    </xf>
    <xf numFmtId="0" fontId="15" fillId="27" borderId="7" applyAlignment="0">
      <protection locked="0"/>
    </xf>
    <xf numFmtId="0" fontId="15" fillId="27" borderId="7" applyAlignment="0">
      <protection locked="0"/>
    </xf>
    <xf numFmtId="0" fontId="15" fillId="27" borderId="7" applyAlignment="0">
      <protection locked="0"/>
    </xf>
    <xf numFmtId="0" fontId="49" fillId="0" borderId="10" applyFill="0">
      <alignment vertical="center"/>
    </xf>
    <xf numFmtId="0" fontId="15" fillId="32" borderId="7" applyAlignment="0">
      <protection locked="0"/>
    </xf>
    <xf numFmtId="0" fontId="15" fillId="32" borderId="7" applyAlignment="0">
      <protection locked="0"/>
    </xf>
    <xf numFmtId="0" fontId="15" fillId="32" borderId="7" applyAlignment="0">
      <protection locked="0"/>
    </xf>
    <xf numFmtId="0" fontId="15" fillId="32" borderId="7" applyAlignment="0">
      <protection locked="0"/>
    </xf>
    <xf numFmtId="0" fontId="25" fillId="0" borderId="0">
      <alignment vertical="center"/>
    </xf>
    <xf numFmtId="166" fontId="27" fillId="37" borderId="0">
      <alignment horizontal="center"/>
    </xf>
    <xf numFmtId="164" fontId="12" fillId="0" borderId="0" applyFill="0" applyAlignment="0"/>
    <xf numFmtId="0" fontId="12" fillId="0" borderId="0" applyFill="0" applyAlignment="0"/>
    <xf numFmtId="168" fontId="12" fillId="0" borderId="0" applyFill="0" applyAlignment="0"/>
    <xf numFmtId="166" fontId="9" fillId="0" borderId="15" applyNumberFormat="0" applyFill="0" applyAlignment="0"/>
    <xf numFmtId="0" fontId="12" fillId="0" borderId="0" applyFill="0" applyAlignment="0"/>
    <xf numFmtId="166" fontId="9" fillId="0" borderId="6" applyNumberFormat="0" applyFill="0" applyAlignment="0"/>
    <xf numFmtId="0" fontId="33" fillId="0" borderId="16"/>
    <xf numFmtId="0" fontId="12" fillId="40" borderId="7"/>
    <xf numFmtId="0" fontId="22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166" fontId="24" fillId="33" borderId="7" applyAlignment="0">
      <protection locked="0"/>
    </xf>
    <xf numFmtId="166" fontId="26" fillId="36" borderId="0">
      <alignment horizontal="center"/>
    </xf>
    <xf numFmtId="0" fontId="24" fillId="0" borderId="0" applyNumberFormat="0" applyFill="0" applyBorder="0" applyAlignment="0"/>
    <xf numFmtId="0" fontId="31" fillId="0" borderId="7" applyAlignment="0"/>
    <xf numFmtId="0" fontId="31" fillId="0" borderId="7" applyAlignment="0"/>
    <xf numFmtId="0" fontId="31" fillId="0" borderId="7" applyAlignment="0"/>
    <xf numFmtId="0" fontId="31" fillId="0" borderId="8" applyNumberFormat="0" applyAlignment="0"/>
    <xf numFmtId="0" fontId="31" fillId="0" borderId="7" applyAlignment="0"/>
    <xf numFmtId="0" fontId="32" fillId="0" borderId="7" applyAlignment="0"/>
    <xf numFmtId="0" fontId="32" fillId="0" borderId="7" applyAlignment="0"/>
    <xf numFmtId="0" fontId="32" fillId="0" borderId="7" applyAlignment="0"/>
    <xf numFmtId="0" fontId="32" fillId="0" borderId="8" applyNumberFormat="0" applyAlignment="0"/>
    <xf numFmtId="0" fontId="32" fillId="0" borderId="7" applyAlignment="0"/>
    <xf numFmtId="0" fontId="12" fillId="38" borderId="0" applyAlignment="0" applyProtection="0"/>
    <xf numFmtId="0" fontId="35" fillId="0" borderId="0" applyNumberFormat="0" applyFill="0" applyBorder="0">
      <alignment horizontal="center"/>
    </xf>
    <xf numFmtId="166" fontId="12" fillId="40" borderId="8" applyNumberFormat="0"/>
    <xf numFmtId="0" fontId="39" fillId="41" borderId="0" applyNumberFormat="0" applyBorder="0" applyAlignment="0" applyProtection="0"/>
  </cellStyleXfs>
  <cellXfs count="75">
    <xf numFmtId="0" fontId="0" fillId="0" borderId="0" xfId="0"/>
    <xf numFmtId="0" fontId="37" fillId="28" borderId="11" xfId="7" applyFont="1" applyAlignment="1">
      <alignment horizontal="left" vertical="center" indent="1"/>
    </xf>
    <xf numFmtId="166" fontId="12" fillId="0" borderId="19" xfId="49" applyBorder="1"/>
    <xf numFmtId="0" fontId="35" fillId="0" borderId="0" xfId="89" applyAlignment="1"/>
    <xf numFmtId="0" fontId="10" fillId="0" borderId="0" xfId="30"/>
    <xf numFmtId="0" fontId="0" fillId="0" borderId="0" xfId="0" quotePrefix="1"/>
    <xf numFmtId="0" fontId="19" fillId="28" borderId="11" xfId="7" applyAlignment="1">
      <alignment vertical="center"/>
    </xf>
    <xf numFmtId="0" fontId="49" fillId="0" borderId="10" xfId="58">
      <alignment vertical="center"/>
    </xf>
    <xf numFmtId="0" fontId="11" fillId="0" borderId="0" xfId="0" applyFont="1"/>
    <xf numFmtId="0" fontId="28" fillId="0" borderId="0" xfId="25"/>
    <xf numFmtId="0" fontId="33" fillId="0" borderId="16" xfId="71"/>
    <xf numFmtId="169" fontId="33" fillId="0" borderId="16" xfId="71" applyNumberFormat="1"/>
    <xf numFmtId="170" fontId="15" fillId="34" borderId="7" xfId="23" applyNumberFormat="1"/>
    <xf numFmtId="171" fontId="15" fillId="34" borderId="7" xfId="23" applyNumberFormat="1"/>
    <xf numFmtId="166" fontId="12" fillId="0" borderId="18" xfId="49" applyBorder="1"/>
    <xf numFmtId="0" fontId="38" fillId="0" borderId="0" xfId="0" applyFont="1"/>
    <xf numFmtId="0" fontId="0" fillId="0" borderId="0" xfId="0" applyAlignment="1">
      <alignment horizontal="right"/>
    </xf>
    <xf numFmtId="0" fontId="19" fillId="28" borderId="11" xfId="7" applyNumberFormat="1" applyAlignment="1">
      <alignment vertical="center"/>
    </xf>
    <xf numFmtId="0" fontId="40" fillId="0" borderId="0" xfId="0" applyFont="1"/>
    <xf numFmtId="0" fontId="15" fillId="32" borderId="7" xfId="59">
      <protection locked="0"/>
    </xf>
    <xf numFmtId="0" fontId="15" fillId="32" borderId="21" xfId="59" applyBorder="1">
      <protection locked="0"/>
    </xf>
    <xf numFmtId="0" fontId="39" fillId="41" borderId="20" xfId="91" applyBorder="1" applyAlignment="1">
      <alignment horizontal="center"/>
    </xf>
    <xf numFmtId="0" fontId="35" fillId="0" borderId="0" xfId="89">
      <alignment horizontal="center"/>
    </xf>
    <xf numFmtId="0" fontId="21" fillId="31" borderId="14" xfId="10"/>
    <xf numFmtId="0" fontId="21" fillId="31" borderId="14" xfId="10" applyAlignment="1">
      <alignment horizontal="left" indent="1"/>
    </xf>
    <xf numFmtId="0" fontId="15" fillId="32" borderId="7" xfId="62">
      <protection locked="0"/>
    </xf>
    <xf numFmtId="0" fontId="15" fillId="32" borderId="7" xfId="62" applyAlignment="1">
      <protection locked="0"/>
    </xf>
    <xf numFmtId="0" fontId="41" fillId="0" borderId="0" xfId="89" applyFont="1" applyAlignment="1"/>
    <xf numFmtId="0" fontId="15" fillId="32" borderId="19" xfId="59" applyBorder="1">
      <protection locked="0"/>
    </xf>
    <xf numFmtId="0" fontId="15" fillId="32" borderId="23" xfId="59" applyBorder="1">
      <protection locked="0"/>
    </xf>
    <xf numFmtId="0" fontId="39" fillId="41" borderId="22" xfId="91" applyBorder="1" applyAlignment="1">
      <alignment horizontal="center"/>
    </xf>
    <xf numFmtId="0" fontId="39" fillId="41" borderId="24" xfId="91" applyBorder="1" applyAlignment="1">
      <alignment horizontal="center"/>
    </xf>
    <xf numFmtId="0" fontId="42" fillId="0" borderId="0" xfId="30" applyFont="1"/>
    <xf numFmtId="0" fontId="42" fillId="0" borderId="0" xfId="30" quotePrefix="1" applyFont="1"/>
    <xf numFmtId="0" fontId="42" fillId="0" borderId="0" xfId="0" applyFont="1"/>
    <xf numFmtId="0" fontId="45" fillId="0" borderId="0" xfId="0" quotePrefix="1" applyFont="1" applyAlignment="1">
      <alignment horizontal="centerContinuous"/>
    </xf>
    <xf numFmtId="0" fontId="0" fillId="0" borderId="0" xfId="0" applyAlignment="1">
      <alignment horizontal="centerContinuous"/>
    </xf>
    <xf numFmtId="0" fontId="10" fillId="0" borderId="0" xfId="30" quotePrefix="1" applyAlignment="1">
      <alignment horizontal="left" indent="2"/>
    </xf>
    <xf numFmtId="0" fontId="42" fillId="0" borderId="0" xfId="30" applyFont="1" applyAlignment="1">
      <alignment horizontal="left" indent="2"/>
    </xf>
    <xf numFmtId="0" fontId="42" fillId="0" borderId="0" xfId="30" applyFont="1" applyAlignment="1">
      <alignment horizontal="left" indent="4"/>
    </xf>
    <xf numFmtId="0" fontId="0" fillId="0" borderId="0" xfId="0" applyAlignment="1">
      <alignment horizontal="left" indent="1"/>
    </xf>
    <xf numFmtId="0" fontId="42" fillId="0" borderId="0" xfId="30" applyFont="1" applyAlignment="1">
      <alignment horizontal="left" indent="6"/>
    </xf>
    <xf numFmtId="0" fontId="46" fillId="0" borderId="0" xfId="0" applyFont="1"/>
    <xf numFmtId="0" fontId="47" fillId="0" borderId="0" xfId="89" applyFont="1" applyAlignment="1"/>
    <xf numFmtId="0" fontId="15" fillId="0" borderId="0" xfId="0" applyFont="1"/>
    <xf numFmtId="0" fontId="15" fillId="0" borderId="0" xfId="89" applyFont="1">
      <alignment horizontal="center"/>
    </xf>
    <xf numFmtId="0" fontId="15" fillId="0" borderId="0" xfId="89" applyFont="1" applyAlignment="1"/>
    <xf numFmtId="0" fontId="48" fillId="0" borderId="0" xfId="0" applyFont="1" applyAlignment="1">
      <alignment horizontal="center"/>
    </xf>
    <xf numFmtId="0" fontId="48" fillId="0" borderId="0" xfId="0" applyFont="1" applyAlignment="1">
      <alignment horizontal="right"/>
    </xf>
    <xf numFmtId="0" fontId="42" fillId="0" borderId="0" xfId="30" quotePrefix="1" applyFont="1" applyAlignment="1">
      <alignment horizontal="left" indent="2"/>
    </xf>
    <xf numFmtId="0" fontId="42" fillId="0" borderId="0" xfId="30" applyFont="1" applyAlignment="1">
      <alignment horizontal="left" indent="7"/>
    </xf>
    <xf numFmtId="0" fontId="10" fillId="0" borderId="0" xfId="30" quotePrefix="1" applyAlignment="1">
      <alignment horizontal="left" indent="4"/>
    </xf>
    <xf numFmtId="0" fontId="42" fillId="0" borderId="0" xfId="30" applyFont="1" applyAlignment="1">
      <alignment horizontal="left" indent="8"/>
    </xf>
    <xf numFmtId="0" fontId="42" fillId="0" borderId="0" xfId="30" applyFont="1" applyAlignment="1">
      <alignment horizontal="left" indent="10"/>
    </xf>
    <xf numFmtId="0" fontId="42" fillId="0" borderId="0" xfId="30" applyFont="1" applyAlignment="1">
      <alignment horizontal="left" indent="12"/>
    </xf>
    <xf numFmtId="0" fontId="38" fillId="0" borderId="0" xfId="0" applyFont="1" applyAlignment="1">
      <alignment horizontal="right"/>
    </xf>
    <xf numFmtId="0" fontId="39" fillId="41" borderId="0" xfId="91"/>
    <xf numFmtId="0" fontId="51" fillId="41" borderId="20" xfId="91" applyFont="1" applyBorder="1"/>
    <xf numFmtId="0" fontId="51" fillId="41" borderId="20" xfId="91" applyFont="1" applyBorder="1" applyAlignment="1">
      <alignment horizontal="center"/>
    </xf>
    <xf numFmtId="166" fontId="12" fillId="0" borderId="7" xfId="49"/>
    <xf numFmtId="0" fontId="51" fillId="41" borderId="20" xfId="91" applyFont="1" applyBorder="1" applyAlignment="1"/>
    <xf numFmtId="0" fontId="15" fillId="32" borderId="18" xfId="59" applyBorder="1">
      <protection locked="0"/>
    </xf>
    <xf numFmtId="166" fontId="12" fillId="42" borderId="18" xfId="49" applyFill="1" applyBorder="1"/>
    <xf numFmtId="166" fontId="12" fillId="42" borderId="19" xfId="49" applyFill="1" applyBorder="1"/>
    <xf numFmtId="166" fontId="12" fillId="42" borderId="7" xfId="49" applyFill="1"/>
    <xf numFmtId="0" fontId="22" fillId="0" borderId="0" xfId="73"/>
    <xf numFmtId="0" fontId="52" fillId="0" borderId="0" xfId="0" applyFont="1"/>
    <xf numFmtId="0" fontId="53" fillId="0" borderId="0" xfId="0" applyFont="1"/>
    <xf numFmtId="0" fontId="10" fillId="0" borderId="0" xfId="0" applyFont="1"/>
    <xf numFmtId="0" fontId="15" fillId="32" borderId="18" xfId="62" applyBorder="1">
      <protection locked="0"/>
    </xf>
    <xf numFmtId="0" fontId="15" fillId="32" borderId="19" xfId="62" applyBorder="1">
      <protection locked="0"/>
    </xf>
    <xf numFmtId="166" fontId="12" fillId="0" borderId="18" xfId="49" applyBorder="1" applyAlignment="1">
      <alignment horizontal="center"/>
    </xf>
    <xf numFmtId="166" fontId="12" fillId="0" borderId="19" xfId="49" applyBorder="1" applyAlignment="1">
      <alignment horizontal="center"/>
    </xf>
    <xf numFmtId="171" fontId="15" fillId="32" borderId="18" xfId="62" applyNumberFormat="1" applyBorder="1" applyAlignment="1">
      <alignment horizontal="center"/>
      <protection locked="0"/>
    </xf>
    <xf numFmtId="171" fontId="15" fillId="32" borderId="19" xfId="62" applyNumberFormat="1" applyBorder="1" applyAlignment="1">
      <alignment horizontal="center"/>
      <protection locked="0"/>
    </xf>
  </cellXfs>
  <cellStyles count="92">
    <cellStyle name="20% - Accent1" xfId="31" builtinId="30" customBuiltin="1"/>
    <cellStyle name="20% - Accent2" xfId="34" builtinId="34" customBuiltin="1"/>
    <cellStyle name="20% - Accent3" xfId="37" builtinId="38" customBuiltin="1"/>
    <cellStyle name="20% - Accent4" xfId="40" builtinId="42" customBuiltin="1"/>
    <cellStyle name="20% - Accent5" xfId="43" builtinId="46" customBuiltin="1"/>
    <cellStyle name="20% - Accent6" xfId="46" builtinId="50" customBuiltin="1"/>
    <cellStyle name="40% - Accent1" xfId="32" builtinId="31" customBuiltin="1"/>
    <cellStyle name="40% - Accent2" xfId="35" builtinId="35" customBuiltin="1"/>
    <cellStyle name="40% - Accent3" xfId="38" builtinId="39" customBuiltin="1"/>
    <cellStyle name="40% - Accent4" xfId="41" builtinId="43" customBuiltin="1"/>
    <cellStyle name="40% - Accent5" xfId="44" builtinId="47" customBuiltin="1"/>
    <cellStyle name="40% - Accent6" xfId="47" builtinId="51" customBuiltin="1"/>
    <cellStyle name="60% - Accent1" xfId="33" builtinId="32" customBuiltin="1"/>
    <cellStyle name="60% - Accent2" xfId="36" builtinId="36" customBuiltin="1"/>
    <cellStyle name="60% - Accent3" xfId="39" builtinId="40" customBuiltin="1"/>
    <cellStyle name="60% - Accent4" xfId="42" builtinId="44" customBuiltin="1"/>
    <cellStyle name="60% - Accent5" xfId="45" builtinId="48" customBuiltin="1"/>
    <cellStyle name="60% - Accent6" xfId="48" builtinId="52" customBuiltin="1"/>
    <cellStyle name="Accent1" xfId="91" builtinId="29"/>
    <cellStyle name="Bad" xfId="12" builtinId="27" customBuiltin="1"/>
    <cellStyle name="Calc - #" xfId="49" xr:uid="{2495CDAB-90FF-4C3D-BA81-740AFFEAE34F}"/>
    <cellStyle name="Calc - %" xfId="50" xr:uid="{3071A072-FD64-4371-A892-8083BC06D80E}"/>
    <cellStyle name="Calc - Date" xfId="51" xr:uid="{8C138BAE-026B-464A-A8F7-0959008204C5}"/>
    <cellStyle name="Calc - SubTotal" xfId="52" xr:uid="{03F67E89-A370-4CA2-8ED5-E04EED92D31A}"/>
    <cellStyle name="Calc - Total" xfId="53" xr:uid="{66EDCBE4-B269-4428-9460-4A665606A11C}"/>
    <cellStyle name="Calculation" xfId="15" builtinId="22" hidden="1"/>
    <cellStyle name="Check Cell" xfId="17" builtinId="23" hidden="1"/>
    <cellStyle name="Code" xfId="30" xr:uid="{B8FCD659-3DFB-42D6-8526-A2BCC03606B5}"/>
    <cellStyle name="Comma" xfId="2" builtinId="3" customBuiltin="1"/>
    <cellStyle name="Const - #" xfId="54" xr:uid="{FC61DC0C-5CE2-4480-A5B9-156C1F382B6D}"/>
    <cellStyle name="Const - %" xfId="55" xr:uid="{FD8D9826-1E51-49FC-BCBE-58EBB480029D}"/>
    <cellStyle name="Const - Date" xfId="56" xr:uid="{21ED30E5-899D-4676-981F-49908B1827B4}"/>
    <cellStyle name="Const - Text" xfId="57" xr:uid="{DB0E7607-F53D-41E5-B4DA-A2761ECD479C}"/>
    <cellStyle name="Currency" xfId="3" builtinId="4" customBuiltin="1"/>
    <cellStyle name="Currency [0]" xfId="4" builtinId="7" customBuiltin="1"/>
    <cellStyle name="Explanatory Text" xfId="20" builtinId="53" customBuiltin="1"/>
    <cellStyle name="Followed Hyperlink" xfId="74" builtinId="9" customBuiltin="1"/>
    <cellStyle name="Footer" xfId="58" xr:uid="{79781C6A-EB78-482F-AF81-80226C3882E1}"/>
    <cellStyle name="Good" xfId="11" builtinId="26" customBuiltin="1"/>
    <cellStyle name="Heading 1" xfId="7" builtinId="16" customBuiltin="1"/>
    <cellStyle name="Heading 2" xfId="8" builtinId="17" customBuiltin="1"/>
    <cellStyle name="Heading 3" xfId="9" builtinId="18" customBuiltin="1"/>
    <cellStyle name="Heading 4" xfId="10" builtinId="19" customBuiltin="1"/>
    <cellStyle name="Hyperlink" xfId="73" builtinId="8" customBuiltin="1"/>
    <cellStyle name="Inline Check" xfId="22" xr:uid="{E7FD4D4C-BE0C-4C66-90EF-C5205204C60E}"/>
    <cellStyle name="Input" xfId="1" builtinId="20" hidden="1"/>
    <cellStyle name="Input - #" xfId="59" xr:uid="{B8E537EE-A566-440F-A007-AA2FB5F9A9FB}"/>
    <cellStyle name="Input - %" xfId="60" xr:uid="{976D63A3-80C6-4567-AE8F-0D3E16350EF8}"/>
    <cellStyle name="Input - Date" xfId="61" xr:uid="{61CD4EAE-32D8-4878-9CCC-BC4A561495C9}"/>
    <cellStyle name="Input - Text" xfId="62" xr:uid="{9BAD8F5A-8782-4831-9E5C-ADE825F5200E}"/>
    <cellStyle name="Linked Cell" xfId="16" builtinId="24" hidden="1"/>
    <cellStyle name="Macro Paste" xfId="75" xr:uid="{B7031408-8270-4CF6-9EF6-C95730554BFB}"/>
    <cellStyle name="Message Bar" xfId="63" xr:uid="{3B0D17CD-633D-4591-9C53-704178FD419A}"/>
    <cellStyle name="Model Author Input" xfId="23" xr:uid="{22313D04-CEE3-4C6D-A73A-0922D389E627}"/>
    <cellStyle name="Model Error" xfId="24" xr:uid="{7DF8A411-A2F6-49EF-86E9-1FBCD7E034D7}"/>
    <cellStyle name="Model Input Error" xfId="76" xr:uid="{B8ED4A64-BC78-4F21-B321-D7A218A214B5}"/>
    <cellStyle name="Model Warning" xfId="64" xr:uid="{84E6CA98-0C35-47A7-A1AA-48EE78A8551D}"/>
    <cellStyle name="Named Range" xfId="25" xr:uid="{E1999A07-DF06-4E2D-9D12-B5FF5AB39725}"/>
    <cellStyle name="Neutral" xfId="13" builtinId="28" customBuiltin="1"/>
    <cellStyle name="Normal" xfId="0" builtinId="0" customBuiltin="1"/>
    <cellStyle name="Note" xfId="19" builtinId="10" hidden="1"/>
    <cellStyle name="Notes" xfId="26" xr:uid="{A5B30873-7290-4B84-88CF-F6942C7113B4}"/>
    <cellStyle name="Notes - Alt Text" xfId="77" xr:uid="{C3BD8E38-560D-4E7C-B626-49A71273E491}"/>
    <cellStyle name="Output" xfId="14" builtinId="21" hidden="1"/>
    <cellStyle name="Output - #" xfId="65" xr:uid="{7370FC14-4D4E-4017-ABB2-53D819BCD0F2}"/>
    <cellStyle name="Output - %" xfId="66" xr:uid="{6C044CA3-3915-4D8A-BEF7-C461B38069AA}"/>
    <cellStyle name="Output - Date" xfId="67" xr:uid="{0DAFC17A-95FB-4984-99CB-3F1F041A33E4}"/>
    <cellStyle name="Output - SubTotal" xfId="68" xr:uid="{3944BA35-D861-48C8-BF5E-3B5A261E1A76}"/>
    <cellStyle name="Output - Text" xfId="69" xr:uid="{D8AED5B9-3D8F-49BF-8E7D-B2C435B0B345}"/>
    <cellStyle name="Output - Total" xfId="70" xr:uid="{4535EB24-0E67-4CEB-99CB-25A662CC9E57}"/>
    <cellStyle name="Per cent" xfId="5" builtinId="5" customBuiltin="1"/>
    <cellStyle name="Ref.In - #" xfId="78" xr:uid="{7AC7FA44-CE33-4D97-A9FF-6DB2BE2FBF7C}"/>
    <cellStyle name="Ref.In - %" xfId="79" xr:uid="{BE627C07-1DF5-42CE-90A7-95B617354C42}"/>
    <cellStyle name="Ref.In - Date" xfId="80" xr:uid="{70FB18BE-2731-4B77-8479-BF1A1A35C14E}"/>
    <cellStyle name="Ref.In - SubTotal" xfId="81" xr:uid="{1BCBE048-F1DD-4438-B851-47640116EDC4}"/>
    <cellStyle name="Ref.In - Text" xfId="82" xr:uid="{76DDEE21-CB3B-4B3F-A682-B80A16F240B7}"/>
    <cellStyle name="Ref.Out - #" xfId="83" xr:uid="{5FC54B47-478F-4591-AD7F-336E1608C747}"/>
    <cellStyle name="Ref.Out - %" xfId="84" xr:uid="{9FA89097-514A-441E-B0A0-94BBD3524816}"/>
    <cellStyle name="Ref.Out - Date" xfId="85" xr:uid="{8B20E3B4-706B-41CE-864E-E775C3D3E39B}"/>
    <cellStyle name="Ref.Out - SubTotal" xfId="86" xr:uid="{11BF8659-80CF-4C13-9B69-58CDA4FF5B64}"/>
    <cellStyle name="Ref.Out - Text" xfId="87" xr:uid="{D6E2D691-99EC-4F06-9B51-7814062DE643}"/>
    <cellStyle name="SubTitle" xfId="71" xr:uid="{81F4C8C1-EA43-481A-9676-DC23C4FA3B53}"/>
    <cellStyle name="Time Line" xfId="88" xr:uid="{E03B2099-5F54-4B36-B917-7B8C5089334B}"/>
    <cellStyle name="Title" xfId="6" builtinId="15" customBuiltin="1"/>
    <cellStyle name="Total" xfId="21" builtinId="25" hidden="1"/>
    <cellStyle name="Units Label" xfId="89" xr:uid="{30F76D94-6F5D-4005-AA68-53AB799EC6FC}"/>
    <cellStyle name="Unused" xfId="27" xr:uid="{41FDAA62-0CFA-4ECE-8536-2FE4DDCF7B47}"/>
    <cellStyle name="Variance - #" xfId="28" xr:uid="{C6E31070-8FD9-44FE-9156-8DC91AE2C02C}"/>
    <cellStyle name="Variance - %" xfId="72" xr:uid="{0B45C513-E93C-425C-9EA0-C12C16E6E00D}"/>
    <cellStyle name="Variance - SubTotal" xfId="90" xr:uid="{EA38576B-A343-4751-923A-790D33FCBF99}"/>
    <cellStyle name="Variance - Total" xfId="29" xr:uid="{4F69F40F-674C-4CBD-B34C-2FD1E42EDEB8}"/>
    <cellStyle name="Warning Text" xfId="18" builtinId="11" customBuiltin="1"/>
  </cellStyles>
  <dxfs count="0"/>
  <tableStyles count="0" defaultTableStyle="TableStyleMedium2" defaultPivotStyle="PivotStyleLight16"/>
  <colors>
    <mruColors>
      <color rgb="FF3F9C35"/>
      <color rgb="FF1E4FA8"/>
      <color rgb="FF0000FF"/>
      <color rgb="FFFC6017"/>
      <color rgb="FF9F5CC0"/>
      <color rgb="FF00153D"/>
      <color rgb="FF009C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0</xdr:row>
      <xdr:rowOff>38100</xdr:rowOff>
    </xdr:from>
    <xdr:to>
      <xdr:col>2</xdr:col>
      <xdr:colOff>45720</xdr:colOff>
      <xdr:row>0</xdr:row>
      <xdr:rowOff>355542</xdr:rowOff>
    </xdr:to>
    <xdr:pic>
      <xdr:nvPicPr>
        <xdr:cNvPr id="2" name="Picture 1" descr="A black and white logo&#10;&#10;AI-generated content may be incorrect.">
          <a:extLst>
            <a:ext uri="{FF2B5EF4-FFF2-40B4-BE49-F238E27FC236}">
              <a16:creationId xmlns:a16="http://schemas.microsoft.com/office/drawing/2014/main" id="{62CA0371-A16F-4060-9238-16E0B1457A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" y="38100"/>
          <a:ext cx="594360" cy="31744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0</xdr:row>
      <xdr:rowOff>38100</xdr:rowOff>
    </xdr:from>
    <xdr:to>
      <xdr:col>2</xdr:col>
      <xdr:colOff>45720</xdr:colOff>
      <xdr:row>0</xdr:row>
      <xdr:rowOff>355542</xdr:rowOff>
    </xdr:to>
    <xdr:pic>
      <xdr:nvPicPr>
        <xdr:cNvPr id="2" name="Picture 1" descr="A black and white logo&#10;&#10;AI-generated content may be incorrect.">
          <a:extLst>
            <a:ext uri="{FF2B5EF4-FFF2-40B4-BE49-F238E27FC236}">
              <a16:creationId xmlns:a16="http://schemas.microsoft.com/office/drawing/2014/main" id="{5D24E0C6-16AF-4463-A72F-C921C2A77E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" y="38100"/>
          <a:ext cx="586740" cy="31744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0</xdr:row>
      <xdr:rowOff>38100</xdr:rowOff>
    </xdr:from>
    <xdr:to>
      <xdr:col>2</xdr:col>
      <xdr:colOff>45720</xdr:colOff>
      <xdr:row>0</xdr:row>
      <xdr:rowOff>355542</xdr:rowOff>
    </xdr:to>
    <xdr:pic>
      <xdr:nvPicPr>
        <xdr:cNvPr id="2" name="Picture 1" descr="A black and white logo&#10;&#10;AI-generated content may be incorrect.">
          <a:extLst>
            <a:ext uri="{FF2B5EF4-FFF2-40B4-BE49-F238E27FC236}">
              <a16:creationId xmlns:a16="http://schemas.microsoft.com/office/drawing/2014/main" id="{91FDEBE0-A19D-4DB8-A6E4-4FF4086700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" y="38100"/>
          <a:ext cx="586740" cy="317442"/>
        </a:xfrm>
        <a:prstGeom prst="rect">
          <a:avLst/>
        </a:prstGeom>
      </xdr:spPr>
    </xdr:pic>
    <xdr:clientData/>
  </xdr:twoCellAnchor>
  <xdr:twoCellAnchor editAs="oneCell">
    <xdr:from>
      <xdr:col>2</xdr:col>
      <xdr:colOff>9</xdr:colOff>
      <xdr:row>7</xdr:row>
      <xdr:rowOff>45579</xdr:rowOff>
    </xdr:from>
    <xdr:to>
      <xdr:col>10</xdr:col>
      <xdr:colOff>524733</xdr:colOff>
      <xdr:row>15</xdr:row>
      <xdr:rowOff>27411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9E054CD-60B9-F2AB-3BFB-C6CECAF4CE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4369" y="1508619"/>
          <a:ext cx="5401524" cy="138391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64</xdr:row>
      <xdr:rowOff>45720</xdr:rowOff>
    </xdr:from>
    <xdr:to>
      <xdr:col>8</xdr:col>
      <xdr:colOff>434695</xdr:colOff>
      <xdr:row>68</xdr:row>
      <xdr:rowOff>45781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9747C30-809D-915E-EF68-2D35F1AEE3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94360" y="11498580"/>
          <a:ext cx="4092295" cy="70110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30480</xdr:rowOff>
    </xdr:from>
    <xdr:to>
      <xdr:col>8</xdr:col>
      <xdr:colOff>480638</xdr:colOff>
      <xdr:row>36</xdr:row>
      <xdr:rowOff>38566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6C0A3F2-937B-E774-97FD-9C1374588C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94360" y="3246120"/>
          <a:ext cx="4138238" cy="333802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40</xdr:row>
      <xdr:rowOff>30480</xdr:rowOff>
    </xdr:from>
    <xdr:to>
      <xdr:col>17</xdr:col>
      <xdr:colOff>443298</xdr:colOff>
      <xdr:row>62</xdr:row>
      <xdr:rowOff>534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541EF82-6F3E-3031-EFFF-0C47813030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94360" y="7277100"/>
          <a:ext cx="9587298" cy="382577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0</xdr:row>
      <xdr:rowOff>38100</xdr:rowOff>
    </xdr:from>
    <xdr:to>
      <xdr:col>2</xdr:col>
      <xdr:colOff>45720</xdr:colOff>
      <xdr:row>0</xdr:row>
      <xdr:rowOff>355542</xdr:rowOff>
    </xdr:to>
    <xdr:pic>
      <xdr:nvPicPr>
        <xdr:cNvPr id="2" name="Picture 1" descr="A black and white logo&#10;&#10;AI-generated content may be incorrect.">
          <a:extLst>
            <a:ext uri="{FF2B5EF4-FFF2-40B4-BE49-F238E27FC236}">
              <a16:creationId xmlns:a16="http://schemas.microsoft.com/office/drawing/2014/main" id="{0A24780F-62EA-45A8-A36A-9DC3BD8912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" y="38100"/>
          <a:ext cx="594360" cy="3174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RXL Custom Theme">
  <a:themeElements>
    <a:clrScheme name="RXL Custom Theme">
      <a:dk1>
        <a:srgbClr val="002138"/>
      </a:dk1>
      <a:lt1>
        <a:sysClr val="window" lastClr="FFFFFF"/>
      </a:lt1>
      <a:dk2>
        <a:srgbClr val="002138"/>
      </a:dk2>
      <a:lt2>
        <a:srgbClr val="F8F8F8"/>
      </a:lt2>
      <a:accent1>
        <a:srgbClr val="198B83"/>
      </a:accent1>
      <a:accent2>
        <a:srgbClr val="56BAB8"/>
      </a:accent2>
      <a:accent3>
        <a:srgbClr val="FC6017"/>
      </a:accent3>
      <a:accent4>
        <a:srgbClr val="F88D24"/>
      </a:accent4>
      <a:accent5>
        <a:srgbClr val="E6D3B8"/>
      </a:accent5>
      <a:accent6>
        <a:srgbClr val="FF4F4F"/>
      </a:accent6>
      <a:hlink>
        <a:srgbClr val="467886"/>
      </a:hlink>
      <a:folHlink>
        <a:srgbClr val="96607D"/>
      </a:folHlink>
    </a:clrScheme>
    <a:fontScheme name="RXL Custom Theme">
      <a:majorFont>
        <a:latin typeface="Aria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3"/>
        </a:solidFill>
        <a:ln w="28575">
          <a:solidFill>
            <a:schemeClr val="accent3">
              <a:lumMod val="75000"/>
            </a:schemeClr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a:spPr>
      <a:bodyPr vertOverflow="clip" horzOverflow="clip" rtlCol="0" anchor="ctr"/>
      <a:lstStyle>
        <a:defPPr algn="ctr">
          <a:defRPr sz="1200" kern="1200">
            <a:solidFill>
              <a:schemeClr val="bg1"/>
            </a:solidFill>
            <a:latin typeface="+mj-lt"/>
            <a:cs typeface="Arial" panose="020B0604020202020204" pitchFamily="34" charset="0"/>
          </a:defRPr>
        </a:defPPr>
      </a:lstStyle>
      <a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5898898-00B4-4C03-BA06-A0F23E263CD4}">
  <we:reference id="wa200003696" version="1.3.0.0" store="en-GB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E868B07E-8E73-453F-8EDC-C5D00DFF7CD9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gist.github.com/r-silk/ad8fa1536830e6fbfbf91953fa4efc3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40545-A130-4DC7-ACDB-2FCDAA37438B}">
  <sheetPr codeName="Sheet1"/>
  <dimension ref="A1:Z753"/>
  <sheetViews>
    <sheetView showGridLines="0" tabSelected="1" zoomScaleNormal="100" workbookViewId="0">
      <pane ySplit="1" topLeftCell="A2" activePane="bottomLeft" state="frozen"/>
      <selection pane="bottomLeft"/>
    </sheetView>
  </sheetViews>
  <sheetFormatPr defaultRowHeight="13.8" x14ac:dyDescent="0.3"/>
  <cols>
    <col min="1" max="2" width="4.33203125" customWidth="1"/>
    <col min="3" max="15" width="5.6640625" customWidth="1"/>
  </cols>
  <sheetData>
    <row r="1" spans="1:23" s="6" customFormat="1" ht="30" customHeight="1" x14ac:dyDescent="0.3">
      <c r="A1" s="17"/>
      <c r="C1" s="1" t="s">
        <v>12</v>
      </c>
    </row>
    <row r="2" spans="1:23" s="10" customFormat="1" ht="16.2" thickBot="1" x14ac:dyDescent="0.35">
      <c r="B2" s="11">
        <f xml:space="preserve"> MAX(B$1:B1) + 1</f>
        <v>1</v>
      </c>
      <c r="C2" s="10" t="s">
        <v>8</v>
      </c>
    </row>
    <row r="4" spans="1:23" x14ac:dyDescent="0.3">
      <c r="B4" s="8" t="s">
        <v>4</v>
      </c>
    </row>
    <row r="5" spans="1:23" x14ac:dyDescent="0.3">
      <c r="C5" t="s">
        <v>26</v>
      </c>
    </row>
    <row r="6" spans="1:23" x14ac:dyDescent="0.3">
      <c r="C6" t="s">
        <v>88</v>
      </c>
    </row>
    <row r="7" spans="1:23" x14ac:dyDescent="0.3">
      <c r="F7" s="16" t="s">
        <v>13</v>
      </c>
      <c r="G7" t="s">
        <v>16</v>
      </c>
    </row>
    <row r="8" spans="1:23" x14ac:dyDescent="0.3">
      <c r="G8" t="s">
        <v>15</v>
      </c>
    </row>
    <row r="9" spans="1:23" x14ac:dyDescent="0.3">
      <c r="G9" t="s">
        <v>14</v>
      </c>
    </row>
    <row r="11" spans="1:23" x14ac:dyDescent="0.3">
      <c r="B11" s="18" t="s">
        <v>254</v>
      </c>
    </row>
    <row r="12" spans="1:23" x14ac:dyDescent="0.3">
      <c r="D12" s="22">
        <v>1</v>
      </c>
      <c r="E12" s="22">
        <v>2</v>
      </c>
      <c r="F12" s="22">
        <v>3</v>
      </c>
      <c r="G12" s="22">
        <v>4</v>
      </c>
      <c r="H12" s="22">
        <v>5</v>
      </c>
      <c r="I12" s="22">
        <v>6</v>
      </c>
      <c r="J12" s="22">
        <v>7</v>
      </c>
      <c r="K12" s="22">
        <v>8</v>
      </c>
      <c r="L12" s="22">
        <v>9</v>
      </c>
      <c r="M12" s="22">
        <v>10</v>
      </c>
      <c r="N12" s="22">
        <v>11</v>
      </c>
      <c r="O12" s="22">
        <v>12</v>
      </c>
      <c r="R12" s="22">
        <v>1</v>
      </c>
      <c r="S12" s="22">
        <v>2</v>
      </c>
      <c r="T12" s="22">
        <v>3</v>
      </c>
      <c r="U12" s="22">
        <v>4</v>
      </c>
      <c r="V12" s="22">
        <v>5</v>
      </c>
      <c r="W12" s="22">
        <v>6</v>
      </c>
    </row>
    <row r="13" spans="1:23" ht="14.4" thickBot="1" x14ac:dyDescent="0.35">
      <c r="C13" s="21"/>
      <c r="D13" s="21" t="s">
        <v>70</v>
      </c>
      <c r="E13" s="21" t="s">
        <v>71</v>
      </c>
      <c r="F13" s="21" t="s">
        <v>72</v>
      </c>
      <c r="G13" s="21" t="s">
        <v>73</v>
      </c>
      <c r="H13" s="21" t="s">
        <v>74</v>
      </c>
      <c r="I13" s="21" t="s">
        <v>75</v>
      </c>
      <c r="J13" s="21" t="s">
        <v>76</v>
      </c>
      <c r="K13" s="21" t="s">
        <v>77</v>
      </c>
      <c r="L13" s="21" t="s">
        <v>78</v>
      </c>
      <c r="M13" s="21" t="s">
        <v>79</v>
      </c>
      <c r="N13" s="21" t="s">
        <v>80</v>
      </c>
      <c r="O13" s="21" t="s">
        <v>81</v>
      </c>
      <c r="Q13" s="21"/>
      <c r="R13" s="21" t="s">
        <v>222</v>
      </c>
      <c r="S13" s="21" t="s">
        <v>223</v>
      </c>
      <c r="T13" s="21" t="s">
        <v>224</v>
      </c>
      <c r="U13" s="21" t="s">
        <v>225</v>
      </c>
      <c r="V13" s="21" t="s">
        <v>226</v>
      </c>
      <c r="W13" s="21" t="s">
        <v>227</v>
      </c>
    </row>
    <row r="14" spans="1:23" x14ac:dyDescent="0.3">
      <c r="C14" s="30">
        <v>1</v>
      </c>
      <c r="D14" s="29">
        <v>2</v>
      </c>
      <c r="E14" s="20">
        <v>28</v>
      </c>
      <c r="F14" s="20">
        <v>20</v>
      </c>
      <c r="G14" s="20">
        <v>96</v>
      </c>
      <c r="H14" s="20">
        <v>47</v>
      </c>
      <c r="I14" s="20">
        <v>5</v>
      </c>
      <c r="J14" s="20">
        <v>14</v>
      </c>
      <c r="K14" s="20">
        <v>11</v>
      </c>
      <c r="L14" s="20">
        <v>76</v>
      </c>
      <c r="M14" s="20">
        <v>40</v>
      </c>
      <c r="N14" s="20">
        <v>64</v>
      </c>
      <c r="O14" s="20">
        <v>63</v>
      </c>
      <c r="Q14" s="31">
        <v>1</v>
      </c>
      <c r="R14" s="25" t="s">
        <v>228</v>
      </c>
      <c r="S14" s="25" t="s">
        <v>240</v>
      </c>
      <c r="T14" s="25" t="s">
        <v>241</v>
      </c>
      <c r="U14" s="25" t="s">
        <v>242</v>
      </c>
      <c r="V14" s="25" t="s">
        <v>243</v>
      </c>
      <c r="W14" s="25" t="s">
        <v>244</v>
      </c>
    </row>
    <row r="15" spans="1:23" x14ac:dyDescent="0.3">
      <c r="C15" s="31">
        <v>2</v>
      </c>
      <c r="D15" s="28">
        <v>32</v>
      </c>
      <c r="E15" s="19">
        <v>20</v>
      </c>
      <c r="F15" s="19">
        <v>55</v>
      </c>
      <c r="G15" s="19">
        <v>5</v>
      </c>
      <c r="H15" s="19">
        <v>80</v>
      </c>
      <c r="I15" s="19">
        <v>27</v>
      </c>
      <c r="J15" s="19">
        <v>44</v>
      </c>
      <c r="K15" s="19">
        <v>67</v>
      </c>
      <c r="L15" s="19">
        <v>69</v>
      </c>
      <c r="M15" s="19">
        <v>16</v>
      </c>
      <c r="N15" s="19">
        <v>7</v>
      </c>
      <c r="O15" s="19">
        <v>80</v>
      </c>
      <c r="Q15" s="31">
        <v>2</v>
      </c>
      <c r="R15" s="25" t="s">
        <v>229</v>
      </c>
      <c r="S15" s="25" t="s">
        <v>228</v>
      </c>
      <c r="T15" s="25" t="s">
        <v>240</v>
      </c>
      <c r="U15" s="25" t="s">
        <v>241</v>
      </c>
      <c r="V15" s="25" t="s">
        <v>242</v>
      </c>
      <c r="W15" s="25" t="s">
        <v>243</v>
      </c>
    </row>
    <row r="16" spans="1:23" x14ac:dyDescent="0.3">
      <c r="C16" s="31">
        <v>3</v>
      </c>
      <c r="D16" s="28">
        <v>89</v>
      </c>
      <c r="E16" s="19">
        <v>74</v>
      </c>
      <c r="F16" s="19">
        <v>71</v>
      </c>
      <c r="G16" s="19">
        <v>25</v>
      </c>
      <c r="H16" s="19">
        <v>61</v>
      </c>
      <c r="I16" s="19">
        <v>50</v>
      </c>
      <c r="J16" s="19">
        <v>67</v>
      </c>
      <c r="K16" s="19">
        <v>44</v>
      </c>
      <c r="L16" s="19">
        <v>53</v>
      </c>
      <c r="M16" s="19">
        <v>75</v>
      </c>
      <c r="N16" s="19">
        <v>21</v>
      </c>
      <c r="O16" s="19">
        <v>31</v>
      </c>
      <c r="Q16" s="31">
        <v>3</v>
      </c>
      <c r="R16" s="25" t="s">
        <v>230</v>
      </c>
      <c r="S16" s="25" t="s">
        <v>229</v>
      </c>
      <c r="T16" s="25" t="s">
        <v>228</v>
      </c>
      <c r="U16" s="25" t="s">
        <v>240</v>
      </c>
      <c r="V16" s="25" t="s">
        <v>241</v>
      </c>
      <c r="W16" s="25" t="s">
        <v>242</v>
      </c>
    </row>
    <row r="17" spans="2:26" x14ac:dyDescent="0.3">
      <c r="C17" s="31">
        <v>4</v>
      </c>
      <c r="D17" s="28">
        <v>27</v>
      </c>
      <c r="E17" s="19">
        <v>60</v>
      </c>
      <c r="F17" s="19">
        <v>62</v>
      </c>
      <c r="G17" s="19">
        <v>92</v>
      </c>
      <c r="H17" s="19">
        <v>3</v>
      </c>
      <c r="I17" s="19">
        <v>55</v>
      </c>
      <c r="J17" s="19">
        <v>27</v>
      </c>
      <c r="K17" s="19">
        <v>14</v>
      </c>
      <c r="L17" s="19">
        <v>28</v>
      </c>
      <c r="M17" s="19">
        <v>80</v>
      </c>
      <c r="N17" s="19">
        <v>94</v>
      </c>
      <c r="O17" s="19">
        <v>94</v>
      </c>
      <c r="Q17" s="31">
        <v>4</v>
      </c>
      <c r="R17" s="25" t="s">
        <v>231</v>
      </c>
      <c r="S17" s="25" t="s">
        <v>230</v>
      </c>
      <c r="T17" s="25" t="s">
        <v>229</v>
      </c>
      <c r="U17" s="25" t="s">
        <v>228</v>
      </c>
      <c r="V17" s="25" t="s">
        <v>240</v>
      </c>
      <c r="W17" s="25" t="s">
        <v>241</v>
      </c>
    </row>
    <row r="18" spans="2:26" x14ac:dyDescent="0.3">
      <c r="C18" s="31">
        <v>5</v>
      </c>
      <c r="D18" s="28">
        <v>85</v>
      </c>
      <c r="E18" s="19">
        <v>33</v>
      </c>
      <c r="F18" s="19">
        <v>29</v>
      </c>
      <c r="G18" s="19">
        <v>80</v>
      </c>
      <c r="H18" s="19">
        <v>5</v>
      </c>
      <c r="I18" s="19">
        <v>32</v>
      </c>
      <c r="J18" s="19">
        <v>62</v>
      </c>
      <c r="K18" s="19">
        <v>67</v>
      </c>
      <c r="L18" s="19">
        <v>3</v>
      </c>
      <c r="M18" s="19">
        <v>15</v>
      </c>
      <c r="N18" s="19">
        <v>51</v>
      </c>
      <c r="O18" s="19">
        <v>37</v>
      </c>
      <c r="Q18" s="31">
        <v>5</v>
      </c>
      <c r="R18" s="25" t="s">
        <v>232</v>
      </c>
      <c r="S18" s="25" t="s">
        <v>231</v>
      </c>
      <c r="T18" s="25" t="s">
        <v>230</v>
      </c>
      <c r="U18" s="25" t="s">
        <v>229</v>
      </c>
      <c r="V18" s="25" t="s">
        <v>228</v>
      </c>
      <c r="W18" s="25" t="s">
        <v>240</v>
      </c>
    </row>
    <row r="19" spans="2:26" x14ac:dyDescent="0.3">
      <c r="C19" s="31">
        <v>6</v>
      </c>
      <c r="D19" s="28">
        <v>53</v>
      </c>
      <c r="E19" s="19">
        <v>2</v>
      </c>
      <c r="F19" s="19">
        <v>84</v>
      </c>
      <c r="G19" s="19">
        <v>70</v>
      </c>
      <c r="H19" s="19">
        <v>39</v>
      </c>
      <c r="I19" s="19">
        <v>11</v>
      </c>
      <c r="J19" s="19">
        <v>53</v>
      </c>
      <c r="K19" s="19">
        <v>82</v>
      </c>
      <c r="L19" s="19">
        <v>52</v>
      </c>
      <c r="M19" s="19">
        <v>77</v>
      </c>
      <c r="N19" s="19">
        <v>13</v>
      </c>
      <c r="O19" s="19">
        <v>27</v>
      </c>
      <c r="Q19" s="31">
        <v>6</v>
      </c>
      <c r="R19" s="25" t="s">
        <v>233</v>
      </c>
      <c r="S19" s="25" t="s">
        <v>232</v>
      </c>
      <c r="T19" s="25" t="s">
        <v>231</v>
      </c>
      <c r="U19" s="25" t="s">
        <v>230</v>
      </c>
      <c r="V19" s="25" t="s">
        <v>229</v>
      </c>
      <c r="W19" s="25" t="s">
        <v>228</v>
      </c>
    </row>
    <row r="20" spans="2:26" x14ac:dyDescent="0.3">
      <c r="C20" s="31">
        <v>7</v>
      </c>
      <c r="D20" s="28">
        <v>72</v>
      </c>
      <c r="E20" s="19">
        <v>93</v>
      </c>
      <c r="F20" s="19">
        <v>59</v>
      </c>
      <c r="G20" s="19">
        <v>67</v>
      </c>
      <c r="H20" s="19">
        <v>31</v>
      </c>
      <c r="I20" s="19">
        <v>96</v>
      </c>
      <c r="J20" s="19">
        <v>75</v>
      </c>
      <c r="K20" s="19">
        <v>85</v>
      </c>
      <c r="L20" s="19">
        <v>41</v>
      </c>
      <c r="M20" s="19">
        <v>28</v>
      </c>
      <c r="N20" s="19">
        <v>66</v>
      </c>
      <c r="O20" s="19">
        <v>72</v>
      </c>
      <c r="Q20" s="31">
        <v>7</v>
      </c>
      <c r="R20" s="25" t="s">
        <v>234</v>
      </c>
      <c r="S20" s="25" t="s">
        <v>233</v>
      </c>
      <c r="T20" s="25" t="s">
        <v>232</v>
      </c>
      <c r="U20" s="25" t="s">
        <v>231</v>
      </c>
      <c r="V20" s="25" t="s">
        <v>230</v>
      </c>
      <c r="W20" s="25" t="s">
        <v>229</v>
      </c>
    </row>
    <row r="21" spans="2:26" x14ac:dyDescent="0.3">
      <c r="C21" s="31">
        <v>8</v>
      </c>
      <c r="D21" s="28">
        <v>85</v>
      </c>
      <c r="E21" s="19">
        <v>60</v>
      </c>
      <c r="F21" s="19">
        <v>74</v>
      </c>
      <c r="G21" s="19">
        <v>76</v>
      </c>
      <c r="H21" s="19">
        <v>65</v>
      </c>
      <c r="I21" s="19">
        <v>93</v>
      </c>
      <c r="J21" s="19">
        <v>12</v>
      </c>
      <c r="K21" s="19">
        <v>4</v>
      </c>
      <c r="L21" s="19">
        <v>48</v>
      </c>
      <c r="M21" s="19">
        <v>81</v>
      </c>
      <c r="N21" s="19">
        <v>62</v>
      </c>
      <c r="O21" s="19">
        <v>31</v>
      </c>
      <c r="Q21" s="31">
        <v>8</v>
      </c>
      <c r="R21" s="25" t="s">
        <v>235</v>
      </c>
      <c r="S21" s="25" t="s">
        <v>234</v>
      </c>
      <c r="T21" s="25" t="s">
        <v>233</v>
      </c>
      <c r="U21" s="25" t="s">
        <v>232</v>
      </c>
      <c r="V21" s="25" t="s">
        <v>231</v>
      </c>
      <c r="W21" s="25" t="s">
        <v>230</v>
      </c>
    </row>
    <row r="22" spans="2:26" x14ac:dyDescent="0.3">
      <c r="C22" s="31">
        <v>9</v>
      </c>
      <c r="D22" s="28">
        <v>6</v>
      </c>
      <c r="E22" s="19">
        <v>67</v>
      </c>
      <c r="F22" s="19">
        <v>64</v>
      </c>
      <c r="G22" s="19">
        <v>34</v>
      </c>
      <c r="H22" s="19">
        <v>47</v>
      </c>
      <c r="I22" s="19">
        <v>93</v>
      </c>
      <c r="J22" s="19">
        <v>16</v>
      </c>
      <c r="K22" s="19">
        <v>5</v>
      </c>
      <c r="L22" s="19">
        <v>3</v>
      </c>
      <c r="M22" s="19">
        <v>27</v>
      </c>
      <c r="N22" s="19">
        <v>28</v>
      </c>
      <c r="O22" s="19">
        <v>99</v>
      </c>
      <c r="Q22" s="31">
        <v>9</v>
      </c>
      <c r="R22" s="25" t="s">
        <v>236</v>
      </c>
      <c r="S22" s="25" t="s">
        <v>235</v>
      </c>
      <c r="T22" s="25" t="s">
        <v>234</v>
      </c>
      <c r="U22" s="25" t="s">
        <v>233</v>
      </c>
      <c r="V22" s="25" t="s">
        <v>232</v>
      </c>
      <c r="W22" s="25" t="s">
        <v>231</v>
      </c>
    </row>
    <row r="23" spans="2:26" x14ac:dyDescent="0.3">
      <c r="C23" s="31">
        <v>10</v>
      </c>
      <c r="D23" s="28">
        <v>78</v>
      </c>
      <c r="E23" s="19">
        <v>34</v>
      </c>
      <c r="F23" s="19">
        <v>84</v>
      </c>
      <c r="G23" s="19">
        <v>11</v>
      </c>
      <c r="H23" s="19">
        <v>26</v>
      </c>
      <c r="I23" s="19">
        <v>76</v>
      </c>
      <c r="J23" s="19">
        <v>100</v>
      </c>
      <c r="K23" s="19">
        <v>50</v>
      </c>
      <c r="L23" s="19">
        <v>53</v>
      </c>
      <c r="M23" s="19">
        <v>61</v>
      </c>
      <c r="N23" s="19">
        <v>32</v>
      </c>
      <c r="O23" s="19">
        <v>44</v>
      </c>
      <c r="Q23" s="31">
        <v>10</v>
      </c>
      <c r="R23" s="25" t="s">
        <v>237</v>
      </c>
      <c r="S23" s="25" t="s">
        <v>236</v>
      </c>
      <c r="T23" s="25" t="s">
        <v>235</v>
      </c>
      <c r="U23" s="25" t="s">
        <v>234</v>
      </c>
      <c r="V23" s="25" t="s">
        <v>233</v>
      </c>
      <c r="W23" s="25" t="s">
        <v>232</v>
      </c>
    </row>
    <row r="24" spans="2:26" x14ac:dyDescent="0.3">
      <c r="C24" s="31">
        <v>11</v>
      </c>
      <c r="D24" s="28">
        <v>97</v>
      </c>
      <c r="E24" s="19">
        <v>76</v>
      </c>
      <c r="F24" s="19">
        <v>76</v>
      </c>
      <c r="G24" s="19">
        <v>35</v>
      </c>
      <c r="H24" s="19">
        <v>34</v>
      </c>
      <c r="I24" s="19">
        <v>25</v>
      </c>
      <c r="J24" s="19">
        <v>59</v>
      </c>
      <c r="K24" s="19">
        <v>36</v>
      </c>
      <c r="L24" s="19">
        <v>78</v>
      </c>
      <c r="M24" s="19">
        <v>42</v>
      </c>
      <c r="N24" s="19">
        <v>84</v>
      </c>
      <c r="O24" s="19">
        <v>77</v>
      </c>
      <c r="Q24" s="31">
        <v>11</v>
      </c>
      <c r="R24" s="25" t="s">
        <v>238</v>
      </c>
      <c r="S24" s="25" t="s">
        <v>237</v>
      </c>
      <c r="T24" s="25" t="s">
        <v>236</v>
      </c>
      <c r="U24" s="25" t="s">
        <v>235</v>
      </c>
      <c r="V24" s="25" t="s">
        <v>234</v>
      </c>
      <c r="W24" s="25" t="s">
        <v>233</v>
      </c>
    </row>
    <row r="25" spans="2:26" x14ac:dyDescent="0.3">
      <c r="C25" s="31">
        <v>12</v>
      </c>
      <c r="D25" s="28">
        <v>19</v>
      </c>
      <c r="E25" s="19">
        <v>13</v>
      </c>
      <c r="F25" s="19">
        <v>50</v>
      </c>
      <c r="G25" s="19">
        <v>40</v>
      </c>
      <c r="H25" s="19">
        <v>26</v>
      </c>
      <c r="I25" s="19">
        <v>5</v>
      </c>
      <c r="J25" s="19">
        <v>46</v>
      </c>
      <c r="K25" s="19">
        <v>16</v>
      </c>
      <c r="L25" s="19">
        <v>42</v>
      </c>
      <c r="M25" s="19">
        <v>16</v>
      </c>
      <c r="N25" s="19">
        <v>28</v>
      </c>
      <c r="O25" s="19">
        <v>43</v>
      </c>
      <c r="Q25" s="31">
        <v>12</v>
      </c>
      <c r="R25" s="25" t="s">
        <v>239</v>
      </c>
      <c r="S25" s="25" t="s">
        <v>238</v>
      </c>
      <c r="T25" s="25" t="s">
        <v>237</v>
      </c>
      <c r="U25" s="25" t="s">
        <v>236</v>
      </c>
      <c r="V25" s="25" t="s">
        <v>235</v>
      </c>
      <c r="W25" s="25" t="s">
        <v>234</v>
      </c>
    </row>
    <row r="28" spans="2:26" x14ac:dyDescent="0.3">
      <c r="B28" s="24" t="s">
        <v>5</v>
      </c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30" spans="2:26" x14ac:dyDescent="0.3">
      <c r="C30" t="s">
        <v>21</v>
      </c>
      <c r="D30" t="s">
        <v>19</v>
      </c>
    </row>
    <row r="31" spans="2:26" x14ac:dyDescent="0.3">
      <c r="D31" t="s">
        <v>20</v>
      </c>
    </row>
    <row r="33" spans="3:12" x14ac:dyDescent="0.3">
      <c r="E33" s="16" t="s">
        <v>17</v>
      </c>
      <c r="F33" s="19">
        <v>11</v>
      </c>
      <c r="H33" s="16" t="s">
        <v>18</v>
      </c>
      <c r="I33" s="62" cm="1">
        <f t="array" ref="I33:I35" xml:space="preserve"> _xlfn.LET(
  _xlpm._rng, $D$14:$O$25,
  _xlpm._itm, F33,
  _xlfn.TOCOL( IF(_xlpm._rng = _xlpm._itm, _xlpm._rng, NA()), 2)
)</f>
        <v>11</v>
      </c>
      <c r="J33" s="63"/>
      <c r="L33" s="4" t="str" cm="1">
        <f t="array" aca="1" ref="L33:L37" ca="1" xml:space="preserve"> _xlfn.TEXTSPLIT( _xlfn.FORMULATEXT(I33), , CHAR(10))</f>
        <v>= LET(</v>
      </c>
    </row>
    <row r="34" spans="3:12" x14ac:dyDescent="0.3">
      <c r="I34" s="14">
        <v>11</v>
      </c>
      <c r="J34" s="2"/>
      <c r="L34" s="4" t="str">
        <f ca="1"/>
        <v xml:space="preserve">  _rng, $D$14:$O$25,</v>
      </c>
    </row>
    <row r="35" spans="3:12" x14ac:dyDescent="0.3">
      <c r="I35" s="14">
        <v>11</v>
      </c>
      <c r="J35" s="2"/>
      <c r="L35" s="4" t="str">
        <f ca="1"/>
        <v xml:space="preserve">  _itm, F33,</v>
      </c>
    </row>
    <row r="36" spans="3:12" x14ac:dyDescent="0.3">
      <c r="I36" s="14"/>
      <c r="J36" s="2"/>
      <c r="L36" s="4" t="str">
        <f ca="1"/>
        <v xml:space="preserve">  TOCOL( IF(_rng = _itm, _rng, NA()), 2)</v>
      </c>
    </row>
    <row r="37" spans="3:12" x14ac:dyDescent="0.3">
      <c r="I37" s="14"/>
      <c r="J37" s="2"/>
      <c r="L37" s="4" t="str">
        <f ca="1"/>
        <v>)</v>
      </c>
    </row>
    <row r="40" spans="3:12" x14ac:dyDescent="0.3">
      <c r="C40" t="s">
        <v>22</v>
      </c>
      <c r="D40" t="s">
        <v>23</v>
      </c>
    </row>
    <row r="42" spans="3:12" x14ac:dyDescent="0.3">
      <c r="E42" s="16" t="s">
        <v>17</v>
      </c>
      <c r="F42" s="19">
        <v>0</v>
      </c>
      <c r="H42" s="16" t="s">
        <v>18</v>
      </c>
      <c r="I42" s="62" t="e" cm="1">
        <f t="array" ref="I42" xml:space="preserve"> _xlfn.LET(
  _xlpm._rng, $D$14:$O$25,
  _xlpm._itm, F42,
  _xlpm._out, _xlfn.TOCOL( IF(_xlpm._rng = _xlpm._itm, _xlpm._rng, NA()), 2),
  IF( ISERROR(_xlpm._out), NA(), _xlpm._out)
)</f>
        <v>#N/A</v>
      </c>
      <c r="J42" s="63"/>
      <c r="L42" s="4" t="str" cm="1">
        <f t="array" aca="1" ref="L42:L47" ca="1" xml:space="preserve"> _xlfn.TEXTSPLIT( _xlfn.FORMULATEXT(I42), , CHAR(10))</f>
        <v>= LET(</v>
      </c>
    </row>
    <row r="43" spans="3:12" x14ac:dyDescent="0.3">
      <c r="I43" s="14"/>
      <c r="J43" s="2"/>
      <c r="L43" s="4" t="str">
        <f ca="1"/>
        <v xml:space="preserve">  _rng, $D$14:$O$25,</v>
      </c>
    </row>
    <row r="44" spans="3:12" x14ac:dyDescent="0.3">
      <c r="I44" s="14"/>
      <c r="J44" s="2"/>
      <c r="L44" s="4" t="str">
        <f ca="1"/>
        <v xml:space="preserve">  _itm, F42,</v>
      </c>
    </row>
    <row r="45" spans="3:12" x14ac:dyDescent="0.3">
      <c r="I45" s="14"/>
      <c r="J45" s="2"/>
      <c r="L45" s="4" t="str">
        <f ca="1"/>
        <v xml:space="preserve">  _out, TOCOL( IF(_rng = _itm, _rng, NA()), 2),</v>
      </c>
    </row>
    <row r="46" spans="3:12" x14ac:dyDescent="0.3">
      <c r="I46" s="14"/>
      <c r="J46" s="2"/>
      <c r="L46" s="4" t="str">
        <f ca="1"/>
        <v xml:space="preserve">  IF( ISERROR(_out), NA(), _out)</v>
      </c>
    </row>
    <row r="47" spans="3:12" x14ac:dyDescent="0.3">
      <c r="L47" s="4" t="str">
        <f ca="1"/>
        <v>)</v>
      </c>
    </row>
    <row r="50" spans="3:12" x14ac:dyDescent="0.3">
      <c r="C50" t="s">
        <v>24</v>
      </c>
      <c r="D50" t="s">
        <v>25</v>
      </c>
    </row>
    <row r="52" spans="3:12" x14ac:dyDescent="0.3">
      <c r="E52" s="16" t="s">
        <v>17</v>
      </c>
      <c r="F52" s="19">
        <v>0</v>
      </c>
      <c r="H52" s="16" t="s">
        <v>18</v>
      </c>
      <c r="I52" s="62" t="str" cm="1">
        <f t="array" ref="I52" xml:space="preserve"> _xlfn.LET(
  _xlpm._rng, $D$14:$O$25,
  _xlpm._itm, F52,
  _xlpm._rep, IF( ISBLANK(F54), NA(), F54),
  _xlpm._out, _xlfn.TOCOL( IF(_xlpm._rng = _xlpm._itm, _xlpm._rng, NA()), 2),
  IF( ISERROR(_xlpm._out), _xlpm._rep, _xlpm._out)
)</f>
        <v>(not found)</v>
      </c>
      <c r="J52" s="63"/>
      <c r="L52" s="4" t="str" cm="1">
        <f t="array" aca="1" ref="L52:L58" ca="1" xml:space="preserve"> _xlfn.TEXTSPLIT( _xlfn.FORMULATEXT(I52), , CHAR(10))</f>
        <v>= LET(</v>
      </c>
    </row>
    <row r="53" spans="3:12" x14ac:dyDescent="0.3">
      <c r="I53" s="14"/>
      <c r="J53" s="2"/>
      <c r="L53" s="4" t="str">
        <f ca="1"/>
        <v xml:space="preserve">  _rng, $D$14:$O$25,</v>
      </c>
    </row>
    <row r="54" spans="3:12" x14ac:dyDescent="0.3">
      <c r="E54" s="16" t="s">
        <v>30</v>
      </c>
      <c r="F54" s="69" t="s">
        <v>31</v>
      </c>
      <c r="G54" s="70"/>
      <c r="I54" s="14"/>
      <c r="J54" s="2"/>
      <c r="L54" s="4" t="str">
        <f ca="1"/>
        <v xml:space="preserve">  _itm, F52,</v>
      </c>
    </row>
    <row r="55" spans="3:12" x14ac:dyDescent="0.3">
      <c r="I55" s="14"/>
      <c r="J55" s="2"/>
      <c r="L55" s="4" t="str">
        <f ca="1"/>
        <v xml:space="preserve">  _rep, IF( ISBLANK(F54), NA(), F54),</v>
      </c>
    </row>
    <row r="56" spans="3:12" x14ac:dyDescent="0.3">
      <c r="I56" s="14"/>
      <c r="J56" s="2"/>
      <c r="L56" s="4" t="str">
        <f ca="1"/>
        <v xml:space="preserve">  _out, TOCOL( IF(_rng = _itm, _rng, NA()), 2),</v>
      </c>
    </row>
    <row r="57" spans="3:12" x14ac:dyDescent="0.3">
      <c r="L57" s="4" t="str">
        <f ca="1"/>
        <v xml:space="preserve">  IF( ISERROR(_out), _rep, _out)</v>
      </c>
    </row>
    <row r="58" spans="3:12" x14ac:dyDescent="0.3">
      <c r="L58" s="4" t="str">
        <f ca="1"/>
        <v>)</v>
      </c>
    </row>
    <row r="61" spans="3:12" x14ac:dyDescent="0.3">
      <c r="C61" t="s">
        <v>27</v>
      </c>
      <c r="D61" t="s">
        <v>28</v>
      </c>
    </row>
    <row r="63" spans="3:12" x14ac:dyDescent="0.3">
      <c r="E63" s="16" t="s">
        <v>17</v>
      </c>
      <c r="F63" s="19">
        <v>1</v>
      </c>
      <c r="H63" s="16" t="s">
        <v>18</v>
      </c>
      <c r="I63" s="62" t="str" cm="1">
        <f t="array" ref="I63" xml:space="preserve"> _xlfn.LET(
  _xlpm._rng, $D$14:$O$25,
  _xlpm._itm, F63,
  _xlpm._optn, F66,
  _xlpm._rep, IF( ISBLANK(F65), NA(), F65),
  _xlpm._out, _xlfn.TOCOL( IF(_xlpm._rng = _xlpm._itm, _xlpm._rng, NA()), 2),
  _xlpm._rtn, CHOOSE(_xlpm._optn + 1,
    IF( ISERROR(_xlpm._out), _xlpm._rep, _xlpm._out),
    MAX( IF( ISERROR(_xlpm._out), 0, ROWS(_xlpm._out)))
  ),
  _xlpm._rtn
)</f>
        <v>(not found)</v>
      </c>
      <c r="J63" s="63"/>
      <c r="L63" s="4" t="str" cm="1">
        <f t="array" aca="1" ref="L63:L74" ca="1" xml:space="preserve"> _xlfn.TEXTSPLIT( _xlfn.FORMULATEXT(I63), , CHAR(10))</f>
        <v>= LET(</v>
      </c>
    </row>
    <row r="64" spans="3:12" x14ac:dyDescent="0.3">
      <c r="I64" s="14"/>
      <c r="J64" s="2"/>
      <c r="L64" s="4" t="str">
        <f ca="1"/>
        <v xml:space="preserve">  _rng, $D$14:$O$25,</v>
      </c>
    </row>
    <row r="65" spans="2:26" x14ac:dyDescent="0.3">
      <c r="E65" s="16" t="s">
        <v>30</v>
      </c>
      <c r="F65" s="69" t="s">
        <v>31</v>
      </c>
      <c r="G65" s="70"/>
      <c r="I65" s="14"/>
      <c r="J65" s="2"/>
      <c r="L65" s="4" t="str">
        <f ca="1"/>
        <v xml:space="preserve">  _itm, F63,</v>
      </c>
    </row>
    <row r="66" spans="2:26" x14ac:dyDescent="0.3">
      <c r="E66" s="16" t="s">
        <v>29</v>
      </c>
      <c r="F66" s="19">
        <v>0</v>
      </c>
      <c r="I66" s="14"/>
      <c r="J66" s="2"/>
      <c r="L66" s="4" t="str">
        <f ca="1"/>
        <v xml:space="preserve">  _optn, F66,</v>
      </c>
    </row>
    <row r="67" spans="2:26" x14ac:dyDescent="0.3">
      <c r="I67" s="14"/>
      <c r="J67" s="2"/>
      <c r="L67" s="4" t="str">
        <f ca="1"/>
        <v xml:space="preserve">  _rep, IF( ISBLANK(F65), NA(), F65),</v>
      </c>
    </row>
    <row r="68" spans="2:26" x14ac:dyDescent="0.3">
      <c r="L68" s="4" t="str">
        <f ca="1"/>
        <v xml:space="preserve">  _out, TOCOL( IF(_rng = _itm, _rng, NA()), 2),</v>
      </c>
    </row>
    <row r="69" spans="2:26" x14ac:dyDescent="0.3">
      <c r="L69" s="4" t="str">
        <f ca="1"/>
        <v xml:space="preserve">  _rtn, CHOOSE(_optn + 1,</v>
      </c>
    </row>
    <row r="70" spans="2:26" x14ac:dyDescent="0.3">
      <c r="L70" s="4" t="str">
        <f ca="1"/>
        <v xml:space="preserve">    IF( ISERROR(_out), _rep, _out),</v>
      </c>
    </row>
    <row r="71" spans="2:26" x14ac:dyDescent="0.3">
      <c r="L71" s="4" t="str">
        <f ca="1"/>
        <v xml:space="preserve">    MAX( IF( ISERROR(_out), 0, ROWS(_out)))</v>
      </c>
    </row>
    <row r="72" spans="2:26" x14ac:dyDescent="0.3">
      <c r="L72" s="4" t="str">
        <f ca="1"/>
        <v xml:space="preserve">  ),</v>
      </c>
    </row>
    <row r="73" spans="2:26" x14ac:dyDescent="0.3">
      <c r="L73" s="4" t="str">
        <f ca="1"/>
        <v xml:space="preserve">  _rtn</v>
      </c>
    </row>
    <row r="74" spans="2:26" x14ac:dyDescent="0.3">
      <c r="L74" s="4" t="str">
        <f ca="1"/>
        <v>)</v>
      </c>
    </row>
    <row r="77" spans="2:26" x14ac:dyDescent="0.3">
      <c r="B77" s="24" t="s">
        <v>33</v>
      </c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9" spans="2:26" x14ac:dyDescent="0.3">
      <c r="C79" t="s">
        <v>32</v>
      </c>
      <c r="D79" t="s">
        <v>35</v>
      </c>
    </row>
    <row r="81" spans="3:12" x14ac:dyDescent="0.3">
      <c r="E81" s="16" t="s">
        <v>17</v>
      </c>
      <c r="F81" s="19">
        <v>11</v>
      </c>
      <c r="H81" s="16" t="s">
        <v>18</v>
      </c>
      <c r="I81" s="62" t="str" cm="1">
        <f t="array" ref="I81:I83" xml:space="preserve"> _xlfn.LET(
  _xlpm._rng, $D$14:$O$25,
  _xlpm._itm, F81,
  _xlpm._rep, IF( ISBLANK(F83), NA(), F83),
  _xlpm._tbl, ROW(_xlpm._rng) &amp; "," &amp; COLUMN(_xlpm._rng),
  _xlpm._out, _xlfn.TOCOL( IF(_xlpm._rng = _xlpm._itm, _xlpm._tbl, NA()), 2),
  IF( ISERROR(_xlpm._out), _xlpm._rep, _xlpm._out)
)</f>
        <v>14,11</v>
      </c>
      <c r="J81" s="63"/>
      <c r="L81" s="4" t="str" cm="1">
        <f t="array" aca="1" ref="L81:L88" ca="1" xml:space="preserve"> _xlfn.TEXTSPLIT( _xlfn.FORMULATEXT(I81), , CHAR(10))</f>
        <v>= LET(</v>
      </c>
    </row>
    <row r="82" spans="3:12" x14ac:dyDescent="0.3">
      <c r="I82" s="14" t="str">
        <v>19,9</v>
      </c>
      <c r="J82" s="2"/>
      <c r="L82" s="4" t="str">
        <f ca="1"/>
        <v xml:space="preserve">  _rng, $D$14:$O$25,</v>
      </c>
    </row>
    <row r="83" spans="3:12" x14ac:dyDescent="0.3">
      <c r="E83" s="16" t="s">
        <v>30</v>
      </c>
      <c r="F83" s="69" t="s">
        <v>31</v>
      </c>
      <c r="G83" s="70"/>
      <c r="I83" s="14" t="str">
        <v>23,7</v>
      </c>
      <c r="J83" s="2"/>
      <c r="L83" s="4" t="str">
        <f ca="1"/>
        <v xml:space="preserve">  _itm, F81,</v>
      </c>
    </row>
    <row r="84" spans="3:12" x14ac:dyDescent="0.3">
      <c r="I84" s="14"/>
      <c r="J84" s="2"/>
      <c r="L84" s="4" t="str">
        <f ca="1"/>
        <v xml:space="preserve">  _rep, IF( ISBLANK(F83), NA(), F83),</v>
      </c>
    </row>
    <row r="85" spans="3:12" x14ac:dyDescent="0.3">
      <c r="I85" s="14"/>
      <c r="J85" s="2"/>
      <c r="L85" s="4" t="str">
        <f ca="1"/>
        <v xml:space="preserve">  _tbl, ROW(_rng) &amp; "," &amp; COLUMN(_rng),</v>
      </c>
    </row>
    <row r="86" spans="3:12" x14ac:dyDescent="0.3">
      <c r="L86" s="4" t="str">
        <f ca="1"/>
        <v xml:space="preserve">  _out, TOCOL( IF(_rng = _itm, _tbl, NA()), 2),</v>
      </c>
    </row>
    <row r="87" spans="3:12" x14ac:dyDescent="0.3">
      <c r="L87" s="4" t="str">
        <f ca="1"/>
        <v xml:space="preserve">  IF( ISERROR(_out), _rep, _out)</v>
      </c>
    </row>
    <row r="88" spans="3:12" x14ac:dyDescent="0.3">
      <c r="L88" s="4" t="str">
        <f ca="1"/>
        <v>)</v>
      </c>
    </row>
    <row r="91" spans="3:12" x14ac:dyDescent="0.3">
      <c r="C91" t="s">
        <v>34</v>
      </c>
      <c r="D91" t="s">
        <v>36</v>
      </c>
    </row>
    <row r="93" spans="3:12" x14ac:dyDescent="0.3">
      <c r="E93" s="16" t="s">
        <v>17</v>
      </c>
      <c r="F93" s="19">
        <v>11</v>
      </c>
      <c r="H93" s="16" t="s">
        <v>18</v>
      </c>
      <c r="I93" s="62" t="str" cm="1">
        <f t="array" ref="I93:I95" xml:space="preserve"> _xlfn.LET(
  _xlpm._rng, $D$14:$O$25,
  _xlpm._itm, F93,
  _xlpm._rep, IF( ISBLANK(F95), NA(), F95),
  _xlpm._tbl, (ROW(_xlpm._rng) - ROW( _xlfn.TAKE(_xlpm._rng, 1)) + 1) &amp; "," &amp; (COLUMN(_xlpm._rng) - COLUMN( _xlfn.TAKE(_xlpm._rng, , 1)) + 1),
  _xlpm._out, _xlfn.TOCOL( IF(_xlpm._rng = _xlpm._itm, _xlpm._tbl, NA()), 2),
  IF( ISERROR(_xlpm._out), _xlpm._rep, _xlpm._out)
)</f>
        <v>1,8</v>
      </c>
      <c r="J93" s="63"/>
      <c r="L93" s="4" t="str" cm="1">
        <f t="array" aca="1" ref="L93:L100" ca="1" xml:space="preserve"> _xlfn.TEXTSPLIT( _xlfn.FORMULATEXT(I93), , CHAR(10))</f>
        <v>= LET(</v>
      </c>
    </row>
    <row r="94" spans="3:12" x14ac:dyDescent="0.3">
      <c r="I94" s="14" t="str">
        <v>6,6</v>
      </c>
      <c r="J94" s="2"/>
      <c r="L94" s="4" t="str">
        <f ca="1"/>
        <v xml:space="preserve">  _rng, $D$14:$O$25,</v>
      </c>
    </row>
    <row r="95" spans="3:12" x14ac:dyDescent="0.3">
      <c r="E95" s="16" t="s">
        <v>30</v>
      </c>
      <c r="F95" s="69" t="s">
        <v>31</v>
      </c>
      <c r="G95" s="70"/>
      <c r="I95" s="14" t="str">
        <v>10,4</v>
      </c>
      <c r="J95" s="2"/>
      <c r="L95" s="4" t="str">
        <f ca="1"/>
        <v xml:space="preserve">  _itm, F93,</v>
      </c>
    </row>
    <row r="96" spans="3:12" x14ac:dyDescent="0.3">
      <c r="I96" s="14"/>
      <c r="J96" s="2"/>
      <c r="L96" s="4" t="str">
        <f ca="1"/>
        <v xml:space="preserve">  _rep, IF( ISBLANK(F95), NA(), F95),</v>
      </c>
    </row>
    <row r="97" spans="3:12" x14ac:dyDescent="0.3">
      <c r="I97" s="14"/>
      <c r="J97" s="2"/>
      <c r="L97" s="4" t="str">
        <f ca="1"/>
        <v xml:space="preserve">  _tbl, (ROW(_rng) - ROW( TAKE(_rng, 1)) + 1) &amp; "," &amp; (COLUMN(_rng) - COLUMN( TAKE(_rng, , 1)) + 1),</v>
      </c>
    </row>
    <row r="98" spans="3:12" x14ac:dyDescent="0.3">
      <c r="L98" s="4" t="str">
        <f ca="1"/>
        <v xml:space="preserve">  _out, TOCOL( IF(_rng = _itm, _tbl, NA()), 2),</v>
      </c>
    </row>
    <row r="99" spans="3:12" x14ac:dyDescent="0.3">
      <c r="L99" s="4" t="str">
        <f ca="1"/>
        <v xml:space="preserve">  IF( ISERROR(_out), _rep, _out)</v>
      </c>
    </row>
    <row r="100" spans="3:12" x14ac:dyDescent="0.3">
      <c r="L100" s="4" t="str">
        <f ca="1"/>
        <v>)</v>
      </c>
    </row>
    <row r="103" spans="3:12" x14ac:dyDescent="0.3">
      <c r="C103" t="s">
        <v>37</v>
      </c>
      <c r="D103" t="s">
        <v>38</v>
      </c>
    </row>
    <row r="105" spans="3:12" x14ac:dyDescent="0.3">
      <c r="E105" s="16" t="s">
        <v>17</v>
      </c>
      <c r="F105" s="19">
        <v>11</v>
      </c>
      <c r="H105" s="16" t="s">
        <v>18</v>
      </c>
      <c r="I105" s="62" t="str" cm="1">
        <f t="array" ref="I105:I107" xml:space="preserve"> _xlfn.LET(
  _xlpm._rng, $D$14:$O$25,
  _xlpm._itm, F105,
  _xlpm._rep, IF( ISBLANK(F107), NA(), F107),
  _xlpm._tbl, ADDRESS( ROW(_xlpm._rng), COLUMN(_xlpm._rng), 4, 1),
  _xlpm._out, _xlfn.TOCOL( IF(_xlpm._rng = _xlpm._itm, _xlpm._tbl, NA()), 2),
  IF( ISERROR(_xlpm._out), _xlpm._rep, _xlpm._out)
)</f>
        <v>K14</v>
      </c>
      <c r="J105" s="63"/>
      <c r="L105" s="4" t="str" cm="1">
        <f t="array" aca="1" ref="L105:L112" ca="1" xml:space="preserve"> _xlfn.TEXTSPLIT( _xlfn.FORMULATEXT(I105), , CHAR(10))</f>
        <v>= LET(</v>
      </c>
    </row>
    <row r="106" spans="3:12" x14ac:dyDescent="0.3">
      <c r="I106" s="14" t="str">
        <v>I19</v>
      </c>
      <c r="J106" s="2"/>
      <c r="L106" s="4" t="str">
        <f ca="1"/>
        <v xml:space="preserve">  _rng, $D$14:$O$25,</v>
      </c>
    </row>
    <row r="107" spans="3:12" x14ac:dyDescent="0.3">
      <c r="E107" s="16" t="s">
        <v>30</v>
      </c>
      <c r="F107" s="69" t="s">
        <v>31</v>
      </c>
      <c r="G107" s="70"/>
      <c r="I107" s="14" t="str">
        <v>G23</v>
      </c>
      <c r="J107" s="2"/>
      <c r="L107" s="4" t="str">
        <f ca="1"/>
        <v xml:space="preserve">  _itm, F105,</v>
      </c>
    </row>
    <row r="108" spans="3:12" x14ac:dyDescent="0.3">
      <c r="I108" s="14"/>
      <c r="J108" s="2"/>
      <c r="L108" s="4" t="str">
        <f ca="1"/>
        <v xml:space="preserve">  _rep, IF( ISBLANK(F107), NA(), F107),</v>
      </c>
    </row>
    <row r="109" spans="3:12" x14ac:dyDescent="0.3">
      <c r="I109" s="14"/>
      <c r="J109" s="2"/>
      <c r="L109" s="4" t="str">
        <f ca="1"/>
        <v xml:space="preserve">  _tbl, ADDRESS( ROW(_rng), COLUMN(_rng), 4, 1),</v>
      </c>
    </row>
    <row r="110" spans="3:12" x14ac:dyDescent="0.3">
      <c r="L110" s="4" t="str">
        <f ca="1"/>
        <v xml:space="preserve">  _out, TOCOL( IF(_rng = _itm, _tbl, NA()), 2),</v>
      </c>
    </row>
    <row r="111" spans="3:12" x14ac:dyDescent="0.3">
      <c r="L111" s="4" t="str">
        <f ca="1"/>
        <v xml:space="preserve">  IF( ISERROR(_out), _rep, _out)</v>
      </c>
    </row>
    <row r="112" spans="3:12" x14ac:dyDescent="0.3">
      <c r="L112" s="4" t="str">
        <f ca="1"/>
        <v>)</v>
      </c>
    </row>
    <row r="115" spans="2:26" x14ac:dyDescent="0.3">
      <c r="C115" t="s">
        <v>41</v>
      </c>
      <c r="D115" t="s">
        <v>42</v>
      </c>
    </row>
    <row r="117" spans="2:26" x14ac:dyDescent="0.3">
      <c r="E117" s="16" t="s">
        <v>17</v>
      </c>
      <c r="F117" s="19">
        <v>11</v>
      </c>
      <c r="H117" s="16" t="s">
        <v>18</v>
      </c>
      <c r="I117" s="62" t="str" cm="1">
        <f t="array" ref="I117:I119" xml:space="preserve"> _xlfn.LET(
  _xlpm._rng, $D$14:$O$25,
  _xlpm._itm, F117,
  _xlpm._rep, IF( ISBLANK(F119), NA(), F119),
  _xlpm._tbl, ADDRESS( ROW(_xlpm._rng), COLUMN(_xlpm._rng), IF(F121 = 1, 1, 4), F120),
  _xlpm._out, _xlfn.TOCOL( IF(_xlpm._rng = _xlpm._itm, _xlpm._tbl, NA()), 2),
  IF( ISERROR(_xlpm._out), _xlpm._rep, _xlpm._out)
)</f>
        <v>$K$14</v>
      </c>
      <c r="J117" s="63"/>
      <c r="L117" s="4" t="str" cm="1">
        <f t="array" aca="1" ref="L117:L124" ca="1" xml:space="preserve"> _xlfn.TEXTSPLIT( _xlfn.FORMULATEXT(I117), , CHAR(10))</f>
        <v>= LET(</v>
      </c>
    </row>
    <row r="118" spans="2:26" x14ac:dyDescent="0.3">
      <c r="I118" s="14" t="str">
        <v>$I$19</v>
      </c>
      <c r="J118" s="2"/>
      <c r="L118" s="4" t="str">
        <f ca="1"/>
        <v xml:space="preserve">  _rng, $D$14:$O$25,</v>
      </c>
    </row>
    <row r="119" spans="2:26" x14ac:dyDescent="0.3">
      <c r="E119" s="16" t="s">
        <v>30</v>
      </c>
      <c r="F119" s="69" t="s">
        <v>31</v>
      </c>
      <c r="G119" s="70"/>
      <c r="I119" s="14" t="str">
        <v>$G$23</v>
      </c>
      <c r="J119" s="2"/>
      <c r="L119" s="4" t="str">
        <f ca="1"/>
        <v xml:space="preserve">  _itm, F117,</v>
      </c>
    </row>
    <row r="120" spans="2:26" x14ac:dyDescent="0.3">
      <c r="E120" s="16" t="s">
        <v>40</v>
      </c>
      <c r="F120" s="73">
        <v>1</v>
      </c>
      <c r="G120" s="74"/>
      <c r="I120" s="14"/>
      <c r="J120" s="2"/>
      <c r="L120" s="4" t="str">
        <f ca="1"/>
        <v xml:space="preserve">  _rep, IF( ISBLANK(F119), NA(), F119),</v>
      </c>
    </row>
    <row r="121" spans="2:26" x14ac:dyDescent="0.3">
      <c r="E121" s="16" t="s">
        <v>39</v>
      </c>
      <c r="F121" s="73">
        <v>1</v>
      </c>
      <c r="G121" s="74"/>
      <c r="I121" s="14"/>
      <c r="J121" s="2"/>
      <c r="L121" s="4" t="str">
        <f ca="1"/>
        <v xml:space="preserve">  _tbl, ADDRESS( ROW(_rng), COLUMN(_rng), IF(F121 = 1, 1, 4), F120),</v>
      </c>
    </row>
    <row r="122" spans="2:26" x14ac:dyDescent="0.3">
      <c r="L122" s="4" t="str">
        <f ca="1"/>
        <v xml:space="preserve">  _out, TOCOL( IF(_rng = _itm, _tbl, NA()), 2),</v>
      </c>
    </row>
    <row r="123" spans="2:26" x14ac:dyDescent="0.3">
      <c r="L123" s="4" t="str">
        <f ca="1"/>
        <v xml:space="preserve">  IF( ISERROR(_out), _rep, _out)</v>
      </c>
    </row>
    <row r="124" spans="2:26" x14ac:dyDescent="0.3">
      <c r="L124" s="4" t="str">
        <f ca="1"/>
        <v>)</v>
      </c>
    </row>
    <row r="127" spans="2:26" x14ac:dyDescent="0.3">
      <c r="B127" s="24" t="s">
        <v>67</v>
      </c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9" spans="3:12" x14ac:dyDescent="0.3">
      <c r="C129" t="s">
        <v>43</v>
      </c>
      <c r="D129" t="s">
        <v>46</v>
      </c>
    </row>
    <row r="131" spans="3:12" x14ac:dyDescent="0.3">
      <c r="E131" s="16" t="s">
        <v>17</v>
      </c>
      <c r="F131" s="25">
        <v>11</v>
      </c>
      <c r="H131" s="16" t="s">
        <v>18</v>
      </c>
      <c r="I131" s="62" cm="1">
        <f t="array" ref="I131" xml:space="preserve"> _xlfn.LET(
  _xlpm._rng, $D$14:$O$25,
  _xlpm._itm, F131,
  _xlpm._optn, F135,
  _xlpm._rep, IF( ISBLANK(F133), NA(), F133),
  _xlpm._tbl, CHOOSE(_xlpm._optn + 1,
    _xlpm._rng,
    (ROW(_xlpm._rng) - ROW( _xlfn.TAKE(_xlpm._rng, 1)) + 1) &amp; "," &amp; (COLUMN(_xlpm._rng) - COLUMN( _xlfn.TAKE(_xlpm._rng, , 1)) + 1),
    ROW(_xlpm._rng) &amp; "," &amp; COLUMN(_xlpm._rng),
    ADDRESS( ROW(_xlpm._rng), COLUMN(_xlpm._rng), 4, 1),
    ADDRESS( ROW(_xlpm._rng), COLUMN(_xlpm._rng), 1, 1),
    _xlpm._rng
  ),
  _xlpm._mtch, _xlfn.TOCOL( IF(_xlpm._rng = _xlpm._itm, _xlpm._tbl, NA()), 2),
  _xlpm._out, IF(_xlpm._optn &lt;&gt; 5, _xlpm._mtch, ROWS(_xlpm._mtch)),
  _xlpm._rtn, IF( ISERROR(_xlpm._out), IF(_xlpm._optn = 5, 0, _xlpm._rep), _xlpm._out),
  _xlpm._rtn
)</f>
        <v>3</v>
      </c>
      <c r="J131" s="63"/>
      <c r="L131" s="4" t="str" cm="1">
        <f t="array" aca="1" ref="L131:L148" ca="1" xml:space="preserve"> _xlfn.TEXTSPLIT( _xlfn.FORMULATEXT(I131), , CHAR(10))</f>
        <v>= LET(</v>
      </c>
    </row>
    <row r="132" spans="3:12" x14ac:dyDescent="0.3">
      <c r="I132" s="14"/>
      <c r="J132" s="2"/>
      <c r="L132" s="4" t="str">
        <f ca="1"/>
        <v xml:space="preserve">  _rng, $D$14:$O$25,</v>
      </c>
    </row>
    <row r="133" spans="3:12" x14ac:dyDescent="0.3">
      <c r="E133" s="16" t="s">
        <v>30</v>
      </c>
      <c r="F133" s="69" t="s">
        <v>31</v>
      </c>
      <c r="G133" s="70"/>
      <c r="I133" s="14"/>
      <c r="J133" s="2"/>
      <c r="L133" s="4" t="str">
        <f ca="1"/>
        <v xml:space="preserve">  _itm, F131,</v>
      </c>
    </row>
    <row r="134" spans="3:12" x14ac:dyDescent="0.3">
      <c r="E134" s="16"/>
      <c r="I134" s="14"/>
      <c r="J134" s="2"/>
      <c r="L134" s="4" t="str">
        <f ca="1"/>
        <v xml:space="preserve">  _optn, F135,</v>
      </c>
    </row>
    <row r="135" spans="3:12" x14ac:dyDescent="0.3">
      <c r="E135" s="16" t="s">
        <v>47</v>
      </c>
      <c r="F135" s="26">
        <v>5</v>
      </c>
      <c r="I135" s="14"/>
      <c r="J135" s="2"/>
      <c r="L135" s="4" t="str">
        <f ca="1"/>
        <v xml:space="preserve">  _rep, IF( ISBLANK(F133), NA(), F133),</v>
      </c>
    </row>
    <row r="136" spans="3:12" x14ac:dyDescent="0.3">
      <c r="L136" s="4" t="str">
        <f ca="1"/>
        <v xml:space="preserve">  _tbl, CHOOSE(_optn + 1,</v>
      </c>
    </row>
    <row r="137" spans="3:12" x14ac:dyDescent="0.3">
      <c r="D137" s="43" t="s">
        <v>89</v>
      </c>
      <c r="E137" s="44"/>
      <c r="L137" s="4" t="str">
        <f ca="1"/>
        <v xml:space="preserve">    _rng,</v>
      </c>
    </row>
    <row r="138" spans="3:12" x14ac:dyDescent="0.3">
      <c r="D138" s="45">
        <v>0</v>
      </c>
      <c r="E138" s="46" t="s">
        <v>146</v>
      </c>
      <c r="L138" s="4" t="str">
        <f ca="1"/>
        <v xml:space="preserve">    (ROW(_rng) - ROW( TAKE(_rng, 1)) + 1) &amp; "," &amp; (COLUMN(_rng) - COLUMN( TAKE(_rng, , 1)) + 1),</v>
      </c>
    </row>
    <row r="139" spans="3:12" x14ac:dyDescent="0.3">
      <c r="D139" s="45">
        <v>1</v>
      </c>
      <c r="E139" s="46" t="s">
        <v>48</v>
      </c>
      <c r="L139" s="4" t="str">
        <f ca="1"/>
        <v xml:space="preserve">    ROW(_rng) &amp; "," &amp; COLUMN(_rng),</v>
      </c>
    </row>
    <row r="140" spans="3:12" x14ac:dyDescent="0.3">
      <c r="D140" s="45">
        <v>2</v>
      </c>
      <c r="E140" s="46" t="s">
        <v>49</v>
      </c>
      <c r="L140" s="4" t="str">
        <f ca="1"/>
        <v xml:space="preserve">    ADDRESS( ROW(_rng), COLUMN(_rng), 4, 1),</v>
      </c>
    </row>
    <row r="141" spans="3:12" x14ac:dyDescent="0.3">
      <c r="D141" s="45">
        <v>3</v>
      </c>
      <c r="E141" s="46" t="s">
        <v>143</v>
      </c>
      <c r="L141" s="4" t="str">
        <f ca="1"/>
        <v xml:space="preserve">    ADDRESS( ROW(_rng), COLUMN(_rng), 1, 1),</v>
      </c>
    </row>
    <row r="142" spans="3:12" x14ac:dyDescent="0.3">
      <c r="D142" s="45">
        <v>4</v>
      </c>
      <c r="E142" s="46" t="s">
        <v>144</v>
      </c>
      <c r="L142" s="4" t="str">
        <f ca="1"/>
        <v xml:space="preserve">    _rng</v>
      </c>
    </row>
    <row r="143" spans="3:12" x14ac:dyDescent="0.3">
      <c r="D143" s="45">
        <v>5</v>
      </c>
      <c r="E143" s="46" t="s">
        <v>145</v>
      </c>
      <c r="L143" s="4" t="str">
        <f ca="1"/>
        <v xml:space="preserve">  ),</v>
      </c>
    </row>
    <row r="144" spans="3:12" x14ac:dyDescent="0.3">
      <c r="L144" s="4" t="str">
        <f ca="1"/>
        <v xml:space="preserve">  _mtch, TOCOL( IF(_rng = _itm, _tbl, NA()), 2),</v>
      </c>
    </row>
    <row r="145" spans="3:12" x14ac:dyDescent="0.3">
      <c r="L145" s="4" t="str">
        <f ca="1"/>
        <v xml:space="preserve">  _out, IF(_optn &lt;&gt; 5, _mtch, ROWS(_mtch)),</v>
      </c>
    </row>
    <row r="146" spans="3:12" x14ac:dyDescent="0.3">
      <c r="L146" s="4" t="str">
        <f ca="1"/>
        <v xml:space="preserve">  _rtn, IF( ISERROR(_out), IF(_optn = 5, 0, _rep), _out),</v>
      </c>
    </row>
    <row r="147" spans="3:12" x14ac:dyDescent="0.3">
      <c r="L147" s="4" t="str">
        <f ca="1"/>
        <v xml:space="preserve">  _rtn</v>
      </c>
    </row>
    <row r="148" spans="3:12" x14ac:dyDescent="0.3">
      <c r="L148" s="4" t="str">
        <f ca="1"/>
        <v>)</v>
      </c>
    </row>
    <row r="151" spans="3:12" x14ac:dyDescent="0.3">
      <c r="C151" t="s">
        <v>45</v>
      </c>
      <c r="D151" t="s">
        <v>44</v>
      </c>
    </row>
    <row r="153" spans="3:12" x14ac:dyDescent="0.3">
      <c r="E153" s="16" t="s">
        <v>64</v>
      </c>
      <c r="F153" s="25" t="s">
        <v>62</v>
      </c>
      <c r="H153" s="16" t="s">
        <v>18</v>
      </c>
      <c r="I153" s="14" t="str">
        <f xml:space="preserve"> _xlfn.LET(
  _xlpm.match_type, F153,
  _xlpm._mInp, IF( ISBLANK(_xlpm.match_type), 0, _xlpm.match_type),
  _xlpm._typ, IF( ISNUMBER(_xlpm._mInp), _xlpm._mInp + 1, MATCH( LOWER(_xlpm.match_type), {"=","&lt;&gt;","&gt;","&lt;","&gt;=","&lt;=","regex"}, 0)),
  _xlpm._rtn, IF(ISERROR(_xlpm._typ), NA(), CHOOSE(_xlpm._typ, "eq", "neq", "gt", "lt", "gteq", "lteq", "rgx")),
  _xlpm._rtn
)</f>
        <v>eq</v>
      </c>
      <c r="J153" s="2"/>
      <c r="L153" s="4" t="str" cm="1">
        <f t="array" aca="1" ref="L153:L159" ca="1" xml:space="preserve"> _xlfn.TEXTSPLIT( _xlfn.FORMULATEXT(I153), , CHAR(10))</f>
        <v>= LET(</v>
      </c>
    </row>
    <row r="154" spans="3:12" x14ac:dyDescent="0.3">
      <c r="L154" s="4" t="str">
        <f ca="1"/>
        <v xml:space="preserve">  match_type, F153,</v>
      </c>
    </row>
    <row r="155" spans="3:12" x14ac:dyDescent="0.3">
      <c r="D155" s="43" t="s">
        <v>85</v>
      </c>
      <c r="E155" s="44"/>
      <c r="F155" s="44"/>
      <c r="L155" s="4" t="str">
        <f ca="1"/>
        <v xml:space="preserve">  _mInp, IF( ISBLANK(match_type), 0, match_type),</v>
      </c>
    </row>
    <row r="156" spans="3:12" x14ac:dyDescent="0.3">
      <c r="D156" s="45">
        <v>0</v>
      </c>
      <c r="E156" s="46" t="s">
        <v>62</v>
      </c>
      <c r="F156" s="46" t="s">
        <v>55</v>
      </c>
      <c r="L156" s="4" t="str">
        <f ca="1"/>
        <v xml:space="preserve">  _typ, IF( ISNUMBER(_mInp), _mInp + 1, MATCH( LOWER(match_type), {"=","&lt;&gt;","&gt;","&lt;","&gt;=","&lt;=","regex"}, 0)),</v>
      </c>
    </row>
    <row r="157" spans="3:12" x14ac:dyDescent="0.3">
      <c r="D157" s="45">
        <v>1</v>
      </c>
      <c r="E157" s="46" t="s">
        <v>63</v>
      </c>
      <c r="F157" s="46" t="s">
        <v>54</v>
      </c>
      <c r="L157" s="4" t="str">
        <f ca="1"/>
        <v xml:space="preserve">  _rtn, IF(ISERROR(_typ), NA(), CHOOSE(_typ, "eq", "neq", "gt", "lt", "gteq", "lteq", "rgx")),</v>
      </c>
    </row>
    <row r="158" spans="3:12" x14ac:dyDescent="0.3">
      <c r="D158" s="45">
        <v>2</v>
      </c>
      <c r="E158" s="46" t="s">
        <v>50</v>
      </c>
      <c r="F158" s="46" t="s">
        <v>56</v>
      </c>
      <c r="L158" s="4" t="str">
        <f ca="1"/>
        <v xml:space="preserve">  _rtn</v>
      </c>
    </row>
    <row r="159" spans="3:12" x14ac:dyDescent="0.3">
      <c r="D159" s="45">
        <v>3</v>
      </c>
      <c r="E159" s="46" t="s">
        <v>51</v>
      </c>
      <c r="F159" s="46" t="s">
        <v>57</v>
      </c>
      <c r="L159" s="4" t="str">
        <f ca="1"/>
        <v>)</v>
      </c>
    </row>
    <row r="160" spans="3:12" x14ac:dyDescent="0.3">
      <c r="D160" s="45">
        <v>4</v>
      </c>
      <c r="E160" s="46" t="s">
        <v>52</v>
      </c>
      <c r="F160" s="46" t="s">
        <v>58</v>
      </c>
    </row>
    <row r="161" spans="3:12" x14ac:dyDescent="0.3">
      <c r="D161" s="45">
        <v>5</v>
      </c>
      <c r="E161" s="46" t="s">
        <v>53</v>
      </c>
      <c r="F161" s="46" t="s">
        <v>59</v>
      </c>
    </row>
    <row r="162" spans="3:12" x14ac:dyDescent="0.3">
      <c r="D162" s="45">
        <v>6</v>
      </c>
      <c r="E162" s="46" t="s">
        <v>61</v>
      </c>
      <c r="F162" s="46" t="s">
        <v>60</v>
      </c>
    </row>
    <row r="165" spans="3:12" x14ac:dyDescent="0.3">
      <c r="C165" t="s">
        <v>65</v>
      </c>
      <c r="D165" t="s">
        <v>66</v>
      </c>
    </row>
    <row r="167" spans="3:12" x14ac:dyDescent="0.3">
      <c r="E167" s="16" t="s">
        <v>17</v>
      </c>
      <c r="F167" s="25">
        <v>11</v>
      </c>
      <c r="H167" s="16" t="s">
        <v>18</v>
      </c>
      <c r="I167" s="62" cm="1">
        <f t="array" ref="I167:I169" xml:space="preserve"> _xlfn.LET(
  _xlpm._rng, $D$14:$O$25,
  _xlpm._itm, F167,
  _xlpm._mtch, F168,
  _xlpm._mInp, IF( ISBLANK(_xlpm._mtch), 0, _xlpm._mtch),
  _xlpm._typ, IF( ISNUMBER(_xlpm._mInp), _xlpm._mInp + 1, MATCH( LOWER(_xlpm._mtch), {"=","&lt;&gt;","&gt;","&lt;","&gt;=","&lt;=","regex"}, 0)),
  _xlpm._optn, F169,
  _xlpm._rep, IF( ISBLANK(F170), NA(), F170),
  _xlpm._tbl, CHOOSE(_xlpm._optn + 1,
    _xlpm._rng,
    (ROW(_xlpm._rng) - ROW( _xlfn.TAKE(_xlpm._rng, 1)) + 1) &amp; "," &amp; (COLUMN(_xlpm._rng) - COLUMN( _xlfn.TAKE(_xlpm._rng, , 1)) + 1),
    ROW(_xlpm._rng) &amp; "," &amp; COLUMN(_xlpm._rng),
    ADDRESS( ROW(_xlpm._rng), COLUMN(_xlpm._rng), 4, 1),
    ADDRESS( ROW(_xlpm._rng), COLUMN(_xlpm._rng), 1, 1),
    _xlpm._rng
  ),
  _xlpm._mRes, _xlfn.TOCOL( CHOOSE(_xlpm._typ,
    IF(_xlpm._rng = _xlpm._itm, _xlpm._tbl, NA()),
    IF(_xlpm._rng &lt;&gt; _xlpm._itm, _xlpm._tbl, NA()),
    IF(_xlpm._rng &gt; _xlpm._itm, _xlpm._tbl, NA()),
    IF(_xlpm._rng &lt; _xlpm._itm, _xlpm._tbl, NA()),
    IF(_xlpm._rng &gt;= _xlpm._itm, _xlpm._tbl, NA()),
    IF(_xlpm._rng &lt;= _xlpm._itm, _xlpm._tbl, NA()),
    IF( _xlfn.REGEXTEST(_xlpm._rng, _xlpm._itm), _xlpm._tbl, NA())),
  2),
  _xlpm._out, IF(_xlpm._optn &lt;&gt; 5, _xlpm._mRes, ROWS(_xlpm._mRes)),
  _xlpm._rtn, IF( ISERROR(_xlpm._out), IF(_xlpm._optn = 5, 0, _xlpm._rep), _xlpm._out),
  _xlpm._rtn
)</f>
        <v>11</v>
      </c>
      <c r="J167" s="63"/>
      <c r="L167" s="4" t="str" cm="1">
        <f t="array" aca="1" ref="L167:L195" ca="1" xml:space="preserve"> _xlfn.TEXTSPLIT( _xlfn.FORMULATEXT(I167), , CHAR(10))</f>
        <v>= LET(</v>
      </c>
    </row>
    <row r="168" spans="3:12" x14ac:dyDescent="0.3">
      <c r="E168" s="16" t="s">
        <v>64</v>
      </c>
      <c r="F168" s="25"/>
      <c r="I168" s="14">
        <v>11</v>
      </c>
      <c r="J168" s="2"/>
      <c r="L168" s="4" t="str">
        <f ca="1"/>
        <v xml:space="preserve">  _rng, $D$14:$O$25,</v>
      </c>
    </row>
    <row r="169" spans="3:12" x14ac:dyDescent="0.3">
      <c r="E169" s="16" t="s">
        <v>47</v>
      </c>
      <c r="F169" s="26"/>
      <c r="I169" s="14">
        <v>11</v>
      </c>
      <c r="J169" s="2"/>
      <c r="L169" s="4" t="str">
        <f ca="1"/>
        <v xml:space="preserve">  _itm, F167,</v>
      </c>
    </row>
    <row r="170" spans="3:12" x14ac:dyDescent="0.3">
      <c r="E170" s="16" t="s">
        <v>30</v>
      </c>
      <c r="F170" s="69"/>
      <c r="G170" s="70"/>
      <c r="I170" s="14"/>
      <c r="J170" s="2"/>
      <c r="L170" s="4" t="str">
        <f ca="1"/>
        <v xml:space="preserve">  _mtch, F168,</v>
      </c>
    </row>
    <row r="171" spans="3:12" x14ac:dyDescent="0.3">
      <c r="I171" s="14"/>
      <c r="J171" s="2"/>
      <c r="L171" s="4" t="str">
        <f ca="1"/>
        <v xml:space="preserve">  _mInp, IF( ISBLANK(_mtch), 0, _mtch),</v>
      </c>
    </row>
    <row r="172" spans="3:12" x14ac:dyDescent="0.3">
      <c r="D172" s="43" t="s">
        <v>85</v>
      </c>
      <c r="E172" s="44"/>
      <c r="F172" s="43" t="s">
        <v>89</v>
      </c>
      <c r="G172" s="44"/>
      <c r="L172" s="4" t="str">
        <f ca="1"/>
        <v xml:space="preserve">  _typ, IF( ISNUMBER(_mInp), _mInp + 1, MATCH( LOWER(_mtch), {"=","&lt;&gt;","&gt;","&lt;","&gt;=","&lt;=","regex"}, 0)),</v>
      </c>
    </row>
    <row r="173" spans="3:12" x14ac:dyDescent="0.3">
      <c r="D173" s="45">
        <v>0</v>
      </c>
      <c r="E173" s="46" t="s">
        <v>62</v>
      </c>
      <c r="F173" s="45">
        <v>0</v>
      </c>
      <c r="G173" s="46" t="s">
        <v>146</v>
      </c>
      <c r="L173" s="4" t="str">
        <f ca="1"/>
        <v xml:space="preserve">  _optn, F169,</v>
      </c>
    </row>
    <row r="174" spans="3:12" x14ac:dyDescent="0.3">
      <c r="D174" s="45">
        <v>1</v>
      </c>
      <c r="E174" s="46" t="s">
        <v>63</v>
      </c>
      <c r="F174" s="45">
        <v>1</v>
      </c>
      <c r="G174" s="46" t="s">
        <v>48</v>
      </c>
      <c r="L174" s="4" t="str">
        <f ca="1"/>
        <v xml:space="preserve">  _rep, IF( ISBLANK(F170), NA(), F170),</v>
      </c>
    </row>
    <row r="175" spans="3:12" x14ac:dyDescent="0.3">
      <c r="D175" s="45">
        <v>2</v>
      </c>
      <c r="E175" s="46" t="s">
        <v>50</v>
      </c>
      <c r="F175" s="45">
        <v>2</v>
      </c>
      <c r="G175" s="46" t="s">
        <v>49</v>
      </c>
      <c r="L175" s="4" t="str">
        <f ca="1"/>
        <v xml:space="preserve">  _tbl, CHOOSE(_optn + 1,</v>
      </c>
    </row>
    <row r="176" spans="3:12" x14ac:dyDescent="0.3">
      <c r="D176" s="45">
        <v>3</v>
      </c>
      <c r="E176" s="46" t="s">
        <v>51</v>
      </c>
      <c r="F176" s="45">
        <v>3</v>
      </c>
      <c r="G176" s="46" t="s">
        <v>143</v>
      </c>
      <c r="L176" s="4" t="str">
        <f ca="1"/>
        <v xml:space="preserve">    _rng,</v>
      </c>
    </row>
    <row r="177" spans="4:12" x14ac:dyDescent="0.3">
      <c r="D177" s="45">
        <v>4</v>
      </c>
      <c r="E177" s="46" t="s">
        <v>52</v>
      </c>
      <c r="F177" s="45">
        <v>4</v>
      </c>
      <c r="G177" s="46" t="s">
        <v>144</v>
      </c>
      <c r="L177" s="4" t="str">
        <f ca="1"/>
        <v xml:space="preserve">    (ROW(_rng) - ROW( TAKE(_rng, 1)) + 1) &amp; "," &amp; (COLUMN(_rng) - COLUMN( TAKE(_rng, , 1)) + 1),</v>
      </c>
    </row>
    <row r="178" spans="4:12" x14ac:dyDescent="0.3">
      <c r="D178" s="45">
        <v>5</v>
      </c>
      <c r="E178" s="46" t="s">
        <v>53</v>
      </c>
      <c r="F178" s="45">
        <v>5</v>
      </c>
      <c r="G178" s="46" t="s">
        <v>145</v>
      </c>
      <c r="L178" s="4" t="str">
        <f ca="1"/>
        <v xml:space="preserve">    ROW(_rng) &amp; "," &amp; COLUMN(_rng),</v>
      </c>
    </row>
    <row r="179" spans="4:12" x14ac:dyDescent="0.3">
      <c r="D179" s="45">
        <v>6</v>
      </c>
      <c r="E179" s="46" t="s">
        <v>61</v>
      </c>
      <c r="F179" s="27"/>
      <c r="L179" s="4" t="str">
        <f ca="1"/>
        <v xml:space="preserve">    ADDRESS( ROW(_rng), COLUMN(_rng), 4, 1),</v>
      </c>
    </row>
    <row r="180" spans="4:12" x14ac:dyDescent="0.3">
      <c r="L180" s="4" t="str">
        <f ca="1"/>
        <v xml:space="preserve">    ADDRESS( ROW(_rng), COLUMN(_rng), 1, 1),</v>
      </c>
    </row>
    <row r="181" spans="4:12" x14ac:dyDescent="0.3">
      <c r="L181" s="4" t="str">
        <f ca="1"/>
        <v xml:space="preserve">    _rng</v>
      </c>
    </row>
    <row r="182" spans="4:12" x14ac:dyDescent="0.3">
      <c r="L182" s="4" t="str">
        <f ca="1"/>
        <v xml:space="preserve">  ),</v>
      </c>
    </row>
    <row r="183" spans="4:12" x14ac:dyDescent="0.3">
      <c r="L183" s="4" t="str">
        <f ca="1"/>
        <v xml:space="preserve">  _mRes, TOCOL( CHOOSE(_typ,</v>
      </c>
    </row>
    <row r="184" spans="4:12" x14ac:dyDescent="0.3">
      <c r="L184" s="4" t="str">
        <f ca="1"/>
        <v xml:space="preserve">    IF(_rng = _itm, _tbl, NA()),</v>
      </c>
    </row>
    <row r="185" spans="4:12" x14ac:dyDescent="0.3">
      <c r="L185" s="4" t="str">
        <f ca="1"/>
        <v xml:space="preserve">    IF(_rng &lt;&gt; _itm, _tbl, NA()),</v>
      </c>
    </row>
    <row r="186" spans="4:12" x14ac:dyDescent="0.3">
      <c r="L186" s="4" t="str">
        <f ca="1"/>
        <v xml:space="preserve">    IF(_rng &gt; _itm, _tbl, NA()),</v>
      </c>
    </row>
    <row r="187" spans="4:12" x14ac:dyDescent="0.3">
      <c r="L187" s="4" t="str">
        <f ca="1"/>
        <v xml:space="preserve">    IF(_rng &lt; _itm, _tbl, NA()),</v>
      </c>
    </row>
    <row r="188" spans="4:12" x14ac:dyDescent="0.3">
      <c r="L188" s="4" t="str">
        <f ca="1"/>
        <v xml:space="preserve">    IF(_rng &gt;= _itm, _tbl, NA()),</v>
      </c>
    </row>
    <row r="189" spans="4:12" x14ac:dyDescent="0.3">
      <c r="L189" s="4" t="str">
        <f ca="1"/>
        <v xml:space="preserve">    IF(_rng &lt;= _itm, _tbl, NA()),</v>
      </c>
    </row>
    <row r="190" spans="4:12" x14ac:dyDescent="0.3">
      <c r="L190" s="4" t="str">
        <f ca="1"/>
        <v xml:space="preserve">    IF( REGEXTEST(_rng, _itm), _tbl, NA())),</v>
      </c>
    </row>
    <row r="191" spans="4:12" x14ac:dyDescent="0.3">
      <c r="L191" s="4" t="str">
        <f ca="1"/>
        <v xml:space="preserve">  2),</v>
      </c>
    </row>
    <row r="192" spans="4:12" x14ac:dyDescent="0.3">
      <c r="L192" s="4" t="str">
        <f ca="1"/>
        <v xml:space="preserve">  _out, IF(_optn &lt;&gt; 5, _mRes, ROWS(_mRes)),</v>
      </c>
    </row>
    <row r="193" spans="2:26" x14ac:dyDescent="0.3">
      <c r="L193" s="4" t="str">
        <f ca="1"/>
        <v xml:space="preserve">  _rtn, IF( ISERROR(_out), IF(_optn = 5, 0, _rep), _out),</v>
      </c>
    </row>
    <row r="194" spans="2:26" x14ac:dyDescent="0.3">
      <c r="L194" s="4" t="str">
        <f ca="1"/>
        <v xml:space="preserve">  _rtn</v>
      </c>
    </row>
    <row r="195" spans="2:26" x14ac:dyDescent="0.3">
      <c r="L195" s="4" t="str">
        <f ca="1"/>
        <v>)</v>
      </c>
    </row>
    <row r="198" spans="2:26" x14ac:dyDescent="0.3">
      <c r="B198" s="24" t="s">
        <v>68</v>
      </c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200" spans="2:26" x14ac:dyDescent="0.3">
      <c r="C200" t="s">
        <v>69</v>
      </c>
      <c r="D200" t="s">
        <v>82</v>
      </c>
    </row>
    <row r="202" spans="2:26" x14ac:dyDescent="0.3">
      <c r="E202" s="16" t="s">
        <v>17</v>
      </c>
      <c r="F202" s="25">
        <v>11</v>
      </c>
      <c r="H202" s="16" t="s">
        <v>18</v>
      </c>
      <c r="I202" s="62" cm="1">
        <f t="array" ref="I202:I204" xml:space="preserve"> _xlfn.LAMBDA(_xlpm.range,_xlpm.find_item,_xlop.match_type,_xlop.output_type,_xlop.if_not_found,
  _xlfn.LET(
    _xlpm._rng, _xlpm.range,
    _xlpm._itm, _xlpm.find_item,
    _xlpm._mInp, IF( OR(_xlfn.ISOMITTED(_xlpm.match_type), ISBLANK(_xlpm.match_type)), 0, _xlpm.match_type),
    _xlpm._typ, IF( ISNUMBER(_xlpm._mInp), _xlpm._mInp + 1, MATCH( LOWER(_xlpm.match_type), {"=","&lt;&gt;","&gt;","&lt;","&gt;=","&lt;=","regex"}, 0)),
    _xlpm._optn, IF( _xlfn.ISOMITTED(_xlpm.output_type), 0, _xlpm.output_type),
    _xlpm._rep, IF( OR( _xlfn.ISOMITTED(_xlpm.if_not_found), ISBLANK(_xlpm.if_not_found)), NA(), _xlpm.if_not_found),
    _xlpm._tbl, CHOOSE(_xlpm._optn + 1,
      _xlpm._rng,
      (ROW(_xlpm._rng) - ROW( _xlfn.TAKE(_xlpm._rng, 1)) + 1) &amp; "," &amp; (COLUMN(_xlpm._rng) - COLUMN( _xlfn.TAKE(_xlpm._rng, , 1)) + 1),
      ROW(_xlpm._rng) &amp; "," &amp; COLUMN(_xlpm._rng),
      ADDRESS( ROW(_xlpm._rng), COLUMN(_xlpm._rng), 4, 1),
      ADDRESS( ROW(_xlpm._rng), COLUMN(_xlpm._rng), 1, 1),
      _xlpm._rng
    ),
    _xlpm._mtch, _xlfn.TOCOL( CHOOSE(_xlpm._typ,
      IF(_xlpm._rng = _xlpm._itm, _xlpm._tbl, NA()),
      IF(_xlpm._rng &lt;&gt; _xlpm._itm, _xlpm._tbl, NA()),
      IF(_xlpm._rng &gt; _xlpm._itm, _xlpm._tbl, NA()),
      IF(_xlpm._rng &lt; _xlpm._itm, _xlpm._tbl, NA()),
      IF(_xlpm._rng &gt;= _xlpm._itm, _xlpm._tbl, NA()),
      IF(_xlpm._rng &lt;= _xlpm._itm, _xlpm._tbl, NA()),
      IF( _xlfn.REGEXTEST(_xlpm._rng, _xlpm._itm), _xlpm._tbl, NA())),
    2),
    _xlpm._out, IF(_xlpm._optn &lt;&gt; 5, _xlpm._mtch, ROWS(_xlpm._mtch)),
    _xlpm._rtn, IF( ISERROR(_xlpm._out), IF(_xlpm._optn = 5, 0, _xlpm._rep), _xlpm._out),
    _xlpm._rtn
  )
)($D$14:$O$25, F202, F203, F204, F205)</f>
        <v>11</v>
      </c>
      <c r="J202" s="63"/>
      <c r="L202" s="4" t="str" cm="1">
        <f t="array" aca="1" ref="L202:L231" ca="1" xml:space="preserve"> _xlfn.TEXTSPLIT( _xlfn.FORMULATEXT(I202), , CHAR(10))</f>
        <v>= LAMBDA(range,find_item,[match_type],[output_type],[if_not_found],</v>
      </c>
    </row>
    <row r="203" spans="2:26" x14ac:dyDescent="0.3">
      <c r="E203" s="16" t="s">
        <v>64</v>
      </c>
      <c r="F203" s="25">
        <v>0</v>
      </c>
      <c r="I203" s="14">
        <v>11</v>
      </c>
      <c r="J203" s="2"/>
      <c r="L203" s="4" t="str">
        <f ca="1"/>
        <v xml:space="preserve">  LET(</v>
      </c>
    </row>
    <row r="204" spans="2:26" x14ac:dyDescent="0.3">
      <c r="E204" s="16" t="s">
        <v>47</v>
      </c>
      <c r="F204" s="26">
        <v>0</v>
      </c>
      <c r="I204" s="14">
        <v>11</v>
      </c>
      <c r="J204" s="2"/>
      <c r="L204" s="4" t="str">
        <f ca="1"/>
        <v xml:space="preserve">    _rng, range,</v>
      </c>
    </row>
    <row r="205" spans="2:26" x14ac:dyDescent="0.3">
      <c r="E205" s="16" t="s">
        <v>30</v>
      </c>
      <c r="F205" s="69" t="s">
        <v>31</v>
      </c>
      <c r="G205" s="70"/>
      <c r="I205" s="14"/>
      <c r="J205" s="2"/>
      <c r="L205" s="4" t="str">
        <f ca="1"/>
        <v xml:space="preserve">    _itm, find_item,</v>
      </c>
    </row>
    <row r="206" spans="2:26" x14ac:dyDescent="0.3">
      <c r="I206" s="14"/>
      <c r="J206" s="2"/>
      <c r="L206" s="4" t="str">
        <f ca="1"/>
        <v xml:space="preserve">    _mInp, IF( OR(ISOMITTED(match_type), ISBLANK(match_type)), 0, match_type),</v>
      </c>
    </row>
    <row r="207" spans="2:26" x14ac:dyDescent="0.3">
      <c r="D207" s="43" t="s">
        <v>85</v>
      </c>
      <c r="E207" s="44"/>
      <c r="F207" s="43" t="s">
        <v>89</v>
      </c>
      <c r="G207" s="44"/>
      <c r="L207" s="4" t="str">
        <f ca="1"/>
        <v xml:space="preserve">    _typ, IF( ISNUMBER(_mInp), _mInp + 1, MATCH( LOWER(match_type), {"=","&lt;&gt;","&gt;","&lt;","&gt;=","&lt;=","regex"}, 0)),</v>
      </c>
    </row>
    <row r="208" spans="2:26" x14ac:dyDescent="0.3">
      <c r="D208" s="45">
        <v>0</v>
      </c>
      <c r="E208" s="46" t="s">
        <v>62</v>
      </c>
      <c r="F208" s="45">
        <v>0</v>
      </c>
      <c r="G208" s="46" t="s">
        <v>146</v>
      </c>
      <c r="L208" s="4" t="str">
        <f ca="1"/>
        <v xml:space="preserve">    _optn, IF( ISOMITTED(output_type), 0, output_type),</v>
      </c>
    </row>
    <row r="209" spans="4:12" x14ac:dyDescent="0.3">
      <c r="D209" s="45">
        <v>1</v>
      </c>
      <c r="E209" s="46" t="s">
        <v>63</v>
      </c>
      <c r="F209" s="45">
        <v>1</v>
      </c>
      <c r="G209" s="46" t="s">
        <v>48</v>
      </c>
      <c r="L209" s="4" t="str">
        <f ca="1"/>
        <v xml:space="preserve">    _rep, IF( OR( ISOMITTED(if_not_found), ISBLANK(if_not_found)), NA(), if_not_found),</v>
      </c>
    </row>
    <row r="210" spans="4:12" x14ac:dyDescent="0.3">
      <c r="D210" s="45">
        <v>2</v>
      </c>
      <c r="E210" s="46" t="s">
        <v>50</v>
      </c>
      <c r="F210" s="45">
        <v>2</v>
      </c>
      <c r="G210" s="46" t="s">
        <v>49</v>
      </c>
      <c r="L210" s="4" t="str">
        <f ca="1"/>
        <v xml:space="preserve">    _tbl, CHOOSE(_optn + 1,</v>
      </c>
    </row>
    <row r="211" spans="4:12" x14ac:dyDescent="0.3">
      <c r="D211" s="45">
        <v>3</v>
      </c>
      <c r="E211" s="46" t="s">
        <v>51</v>
      </c>
      <c r="F211" s="45">
        <v>3</v>
      </c>
      <c r="G211" s="46" t="s">
        <v>143</v>
      </c>
      <c r="L211" s="4" t="str">
        <f ca="1"/>
        <v xml:space="preserve">      _rng,</v>
      </c>
    </row>
    <row r="212" spans="4:12" x14ac:dyDescent="0.3">
      <c r="D212" s="45">
        <v>4</v>
      </c>
      <c r="E212" s="46" t="s">
        <v>52</v>
      </c>
      <c r="F212" s="45">
        <v>4</v>
      </c>
      <c r="G212" s="46" t="s">
        <v>144</v>
      </c>
      <c r="L212" s="4" t="str">
        <f ca="1"/>
        <v xml:space="preserve">      (ROW(_rng) - ROW( TAKE(_rng, 1)) + 1) &amp; "," &amp; (COLUMN(_rng) - COLUMN( TAKE(_rng, , 1)) + 1),</v>
      </c>
    </row>
    <row r="213" spans="4:12" x14ac:dyDescent="0.3">
      <c r="D213" s="45">
        <v>5</v>
      </c>
      <c r="E213" s="46" t="s">
        <v>53</v>
      </c>
      <c r="F213" s="45">
        <v>5</v>
      </c>
      <c r="G213" s="46" t="s">
        <v>145</v>
      </c>
      <c r="L213" s="4" t="str">
        <f ca="1"/>
        <v xml:space="preserve">      ROW(_rng) &amp; "," &amp; COLUMN(_rng),</v>
      </c>
    </row>
    <row r="214" spans="4:12" x14ac:dyDescent="0.3">
      <c r="D214" s="45">
        <v>6</v>
      </c>
      <c r="E214" s="46" t="s">
        <v>61</v>
      </c>
      <c r="F214" s="27"/>
      <c r="L214" s="4" t="str">
        <f ca="1"/>
        <v xml:space="preserve">      ADDRESS( ROW(_rng), COLUMN(_rng), 4, 1),</v>
      </c>
    </row>
    <row r="215" spans="4:12" x14ac:dyDescent="0.3">
      <c r="L215" s="4" t="str">
        <f ca="1"/>
        <v xml:space="preserve">      ADDRESS( ROW(_rng), COLUMN(_rng), 1, 1),</v>
      </c>
    </row>
    <row r="216" spans="4:12" x14ac:dyDescent="0.3">
      <c r="L216" s="4" t="str">
        <f ca="1"/>
        <v xml:space="preserve">      _rng</v>
      </c>
    </row>
    <row r="217" spans="4:12" x14ac:dyDescent="0.3">
      <c r="L217" s="4" t="str">
        <f ca="1"/>
        <v xml:space="preserve">    ),</v>
      </c>
    </row>
    <row r="218" spans="4:12" x14ac:dyDescent="0.3">
      <c r="L218" s="4" t="str">
        <f ca="1"/>
        <v xml:space="preserve">    _mtch, TOCOL( CHOOSE(_typ,</v>
      </c>
    </row>
    <row r="219" spans="4:12" x14ac:dyDescent="0.3">
      <c r="L219" s="4" t="str">
        <f ca="1"/>
        <v xml:space="preserve">      IF(_rng = _itm, _tbl, NA()),</v>
      </c>
    </row>
    <row r="220" spans="4:12" x14ac:dyDescent="0.3">
      <c r="L220" s="4" t="str">
        <f ca="1"/>
        <v xml:space="preserve">      IF(_rng &lt;&gt; _itm, _tbl, NA()),</v>
      </c>
    </row>
    <row r="221" spans="4:12" x14ac:dyDescent="0.3">
      <c r="L221" s="4" t="str">
        <f ca="1"/>
        <v xml:space="preserve">      IF(_rng &gt; _itm, _tbl, NA()),</v>
      </c>
    </row>
    <row r="222" spans="4:12" x14ac:dyDescent="0.3">
      <c r="L222" s="4" t="str">
        <f ca="1"/>
        <v xml:space="preserve">      IF(_rng &lt; _itm, _tbl, NA()),</v>
      </c>
    </row>
    <row r="223" spans="4:12" x14ac:dyDescent="0.3">
      <c r="L223" s="4" t="str">
        <f ca="1"/>
        <v xml:space="preserve">      IF(_rng &gt;= _itm, _tbl, NA()),</v>
      </c>
    </row>
    <row r="224" spans="4:12" x14ac:dyDescent="0.3">
      <c r="L224" s="4" t="str">
        <f ca="1"/>
        <v xml:space="preserve">      IF(_rng &lt;= _itm, _tbl, NA()),</v>
      </c>
    </row>
    <row r="225" spans="3:12" x14ac:dyDescent="0.3">
      <c r="L225" s="4" t="str">
        <f ca="1"/>
        <v xml:space="preserve">      IF( REGEXTEST(_rng, _itm), _tbl, NA())),</v>
      </c>
    </row>
    <row r="226" spans="3:12" x14ac:dyDescent="0.3">
      <c r="L226" s="4" t="str">
        <f ca="1"/>
        <v xml:space="preserve">    2),</v>
      </c>
    </row>
    <row r="227" spans="3:12" x14ac:dyDescent="0.3">
      <c r="L227" s="4" t="str">
        <f ca="1"/>
        <v xml:space="preserve">    _out, IF(_optn &lt;&gt; 5, _mtch, ROWS(_mtch)),</v>
      </c>
    </row>
    <row r="228" spans="3:12" x14ac:dyDescent="0.3">
      <c r="L228" s="4" t="str">
        <f ca="1"/>
        <v xml:space="preserve">    _rtn, IF( ISERROR(_out), IF(_optn = 5, 0, _rep), _out),</v>
      </c>
    </row>
    <row r="229" spans="3:12" x14ac:dyDescent="0.3">
      <c r="L229" s="4" t="str">
        <f ca="1"/>
        <v xml:space="preserve">    _rtn</v>
      </c>
    </row>
    <row r="230" spans="3:12" x14ac:dyDescent="0.3">
      <c r="L230" s="4" t="str">
        <f ca="1"/>
        <v xml:space="preserve">  )</v>
      </c>
    </row>
    <row r="231" spans="3:12" x14ac:dyDescent="0.3">
      <c r="L231" s="4" t="str">
        <f ca="1"/>
        <v>)($D$14:$O$25, F202, F203, F204, F205)</v>
      </c>
    </row>
    <row r="234" spans="3:12" x14ac:dyDescent="0.3">
      <c r="C234" t="s">
        <v>83</v>
      </c>
      <c r="D234" t="s">
        <v>84</v>
      </c>
    </row>
    <row r="236" spans="3:12" x14ac:dyDescent="0.3">
      <c r="E236" s="16" t="s">
        <v>17</v>
      </c>
      <c r="F236" s="25"/>
      <c r="H236" s="16" t="s">
        <v>18</v>
      </c>
      <c r="I236" s="71" t="e" cm="1">
        <f t="array" ref="I236" xml:space="preserve"> _xlfn.LAMBDA(_xlpm.range,_xlpm.find_item,_xlop.match_type,_xlop.output_type,_xlop.if_not_found,
  _xlfn.LET(
    _xlpm._rng, _xlpm.range,
    _xlpm._itm, _xlpm.find_item,
    _xlpm._mInp, IF( OR( _xlfn.ISOMITTED(_xlpm.match_type), ISBLANK(_xlpm.match_type)), 0, _xlpm.match_type),
    _xlpm._typ, IF( ISNUMBER(_xlpm._mInp), _xlpm._mInp + 1, _xlfn.IFNA( MATCH( LOWER(_xlpm.match_type), {"=","&lt;&gt;","&gt;","&lt;","&gt;=","&lt;=","regex"}, 0), -1)),
    _xlpm._optn, IF( OR( _xlfn.ISOMITTED(_xlpm.output_type), ISBLANK(_xlpm.output_type)), 0, _xlpm.output_type),
    _xlpm._rep, IF( OR( _xlfn.ISOMITTED(_xlpm.if_not_found), ISBLANK(_xlpm.if_not_found)), NA(), _xlpm.if_not_found),
    _xlpm._inpChk, IF(
      NOT(ISREF(_xlpm.range)), 2,
      IF(
        OR(
          _xlpm._typ &lt; 1, _xlpm._typ &gt; 7,
          NOT(ISNUMBER(_xlpm._optn)), _xlpm._optn &lt; 0, _xlpm._optn &gt; 5
        ),
      3, 1)
    ),
    _xlpm._rtn, "OK",
    CHOOSE(_xlpm._inpChk, _xlpm._rtn,#REF!, #VALUE!)
  )
)("Hello World!", F236, F237, F238, F239)</f>
        <v>#REF!</v>
      </c>
      <c r="J236" s="72"/>
      <c r="L236" s="4" t="str" cm="1">
        <f t="array" aca="1" ref="L236:L256" ca="1" xml:space="preserve"> _xlfn.TEXTSPLIT( _xlfn.FORMULATEXT(I236), , CHAR(10))</f>
        <v>= LAMBDA(range,find_item,[match_type],[output_type],[if_not_found],</v>
      </c>
    </row>
    <row r="237" spans="3:12" x14ac:dyDescent="0.3">
      <c r="E237" s="16" t="s">
        <v>64</v>
      </c>
      <c r="F237" s="25"/>
      <c r="L237" s="4" t="str">
        <f ca="1"/>
        <v xml:space="preserve">  LET(</v>
      </c>
    </row>
    <row r="238" spans="3:12" x14ac:dyDescent="0.3">
      <c r="E238" s="16" t="s">
        <v>47</v>
      </c>
      <c r="F238" s="26"/>
      <c r="L238" s="4" t="str">
        <f ca="1"/>
        <v xml:space="preserve">    _rng, range,</v>
      </c>
    </row>
    <row r="239" spans="3:12" x14ac:dyDescent="0.3">
      <c r="E239" s="16" t="s">
        <v>30</v>
      </c>
      <c r="F239" s="69"/>
      <c r="G239" s="70"/>
      <c r="L239" s="4" t="str">
        <f ca="1"/>
        <v xml:space="preserve">    _itm, find_item,</v>
      </c>
    </row>
    <row r="240" spans="3:12" x14ac:dyDescent="0.3">
      <c r="L240" s="4" t="str">
        <f ca="1"/>
        <v xml:space="preserve">    _mInp, IF( OR( ISOMITTED(match_type), ISBLANK(match_type)), 0, match_type),</v>
      </c>
    </row>
    <row r="241" spans="4:12" x14ac:dyDescent="0.3">
      <c r="D241" s="43" t="s">
        <v>85</v>
      </c>
      <c r="E241" s="44"/>
      <c r="F241" s="43" t="s">
        <v>89</v>
      </c>
      <c r="G241" s="44"/>
      <c r="L241" s="4" t="str">
        <f ca="1"/>
        <v xml:space="preserve">    _typ, IF( ISNUMBER(_mInp), _mInp + 1, IFNA( MATCH( LOWER(match_type), {"=","&lt;&gt;","&gt;","&lt;","&gt;=","&lt;=","regex"}, 0), -1)),</v>
      </c>
    </row>
    <row r="242" spans="4:12" x14ac:dyDescent="0.3">
      <c r="D242" s="45">
        <v>0</v>
      </c>
      <c r="E242" s="46" t="s">
        <v>62</v>
      </c>
      <c r="F242" s="45">
        <v>0</v>
      </c>
      <c r="G242" s="46" t="s">
        <v>146</v>
      </c>
      <c r="L242" s="4" t="str">
        <f ca="1"/>
        <v xml:space="preserve">    _optn, IF( OR( ISOMITTED(output_type), ISBLANK(output_type)), 0, output_type),</v>
      </c>
    </row>
    <row r="243" spans="4:12" x14ac:dyDescent="0.3">
      <c r="D243" s="45">
        <v>1</v>
      </c>
      <c r="E243" s="46" t="s">
        <v>63</v>
      </c>
      <c r="F243" s="45">
        <v>1</v>
      </c>
      <c r="G243" s="46" t="s">
        <v>48</v>
      </c>
      <c r="L243" s="4" t="str">
        <f ca="1"/>
        <v xml:space="preserve">    _rep, IF( OR( ISOMITTED(if_not_found), ISBLANK(if_not_found)), NA(), if_not_found),</v>
      </c>
    </row>
    <row r="244" spans="4:12" x14ac:dyDescent="0.3">
      <c r="D244" s="45">
        <v>2</v>
      </c>
      <c r="E244" s="46" t="s">
        <v>50</v>
      </c>
      <c r="F244" s="45">
        <v>2</v>
      </c>
      <c r="G244" s="46" t="s">
        <v>49</v>
      </c>
      <c r="L244" s="4" t="str">
        <f ca="1"/>
        <v xml:space="preserve">    _inpChk, IF(</v>
      </c>
    </row>
    <row r="245" spans="4:12" x14ac:dyDescent="0.3">
      <c r="D245" s="45">
        <v>3</v>
      </c>
      <c r="E245" s="46" t="s">
        <v>51</v>
      </c>
      <c r="F245" s="45">
        <v>3</v>
      </c>
      <c r="G245" s="46" t="s">
        <v>143</v>
      </c>
      <c r="L245" s="4" t="str">
        <f ca="1"/>
        <v xml:space="preserve">      NOT(ISREF(range)), 2,</v>
      </c>
    </row>
    <row r="246" spans="4:12" x14ac:dyDescent="0.3">
      <c r="D246" s="45">
        <v>4</v>
      </c>
      <c r="E246" s="46" t="s">
        <v>52</v>
      </c>
      <c r="F246" s="45">
        <v>4</v>
      </c>
      <c r="G246" s="46" t="s">
        <v>144</v>
      </c>
      <c r="L246" s="4" t="str">
        <f ca="1"/>
        <v xml:space="preserve">      IF(</v>
      </c>
    </row>
    <row r="247" spans="4:12" x14ac:dyDescent="0.3">
      <c r="D247" s="45">
        <v>5</v>
      </c>
      <c r="E247" s="46" t="s">
        <v>53</v>
      </c>
      <c r="F247" s="45">
        <v>5</v>
      </c>
      <c r="G247" s="46" t="s">
        <v>145</v>
      </c>
      <c r="L247" s="4" t="str">
        <f ca="1"/>
        <v xml:space="preserve">        OR(</v>
      </c>
    </row>
    <row r="248" spans="4:12" x14ac:dyDescent="0.3">
      <c r="D248" s="45">
        <v>6</v>
      </c>
      <c r="E248" s="46" t="s">
        <v>61</v>
      </c>
      <c r="F248" s="27"/>
      <c r="L248" s="4" t="str">
        <f ca="1"/>
        <v xml:space="preserve">          _typ &lt; 1, _typ &gt; 7,</v>
      </c>
    </row>
    <row r="249" spans="4:12" x14ac:dyDescent="0.3">
      <c r="L249" s="4" t="str">
        <f ca="1"/>
        <v xml:space="preserve">          NOT(ISNUMBER(_optn)), _optn &lt; 0, _optn &gt; 5</v>
      </c>
    </row>
    <row r="250" spans="4:12" x14ac:dyDescent="0.3">
      <c r="L250" s="4" t="str">
        <f ca="1"/>
        <v xml:space="preserve">        ),</v>
      </c>
    </row>
    <row r="251" spans="4:12" x14ac:dyDescent="0.3">
      <c r="L251" s="4" t="str">
        <f ca="1"/>
        <v xml:space="preserve">      3, 1)</v>
      </c>
    </row>
    <row r="252" spans="4:12" x14ac:dyDescent="0.3">
      <c r="L252" s="4" t="str">
        <f ca="1"/>
        <v xml:space="preserve">    ),</v>
      </c>
    </row>
    <row r="253" spans="4:12" x14ac:dyDescent="0.3">
      <c r="L253" s="4" t="str">
        <f ca="1"/>
        <v xml:space="preserve">    _rtn, "OK",</v>
      </c>
    </row>
    <row r="254" spans="4:12" x14ac:dyDescent="0.3">
      <c r="L254" s="4" t="str">
        <f ca="1"/>
        <v xml:space="preserve">    CHOOSE(_inpChk, _rtn,#REF!, #VALUE!)</v>
      </c>
    </row>
    <row r="255" spans="4:12" x14ac:dyDescent="0.3">
      <c r="L255" s="4" t="str">
        <f ca="1"/>
        <v xml:space="preserve">  )</v>
      </c>
    </row>
    <row r="256" spans="4:12" x14ac:dyDescent="0.3">
      <c r="L256" s="4" t="str">
        <f ca="1"/>
        <v>)("Hello World!", F236, F237, F238, F239)</v>
      </c>
    </row>
    <row r="259" spans="3:12" x14ac:dyDescent="0.3">
      <c r="C259" t="s">
        <v>86</v>
      </c>
      <c r="D259" t="s">
        <v>87</v>
      </c>
    </row>
    <row r="261" spans="3:12" x14ac:dyDescent="0.3">
      <c r="E261" s="16" t="s">
        <v>17</v>
      </c>
      <c r="F261" s="25"/>
      <c r="H261" s="16" t="s">
        <v>18</v>
      </c>
      <c r="I261" s="62" t="str" cm="1">
        <f t="array" ref="I261" xml:space="preserve"> _xlfn.LAMBDA(_xlpm.range,_xlpm.find_item,_xlop.match_type,_xlop.output_type,_xlop.if_not_found,
  _xlfn.LET(
    _xlpm._rng, _xlpm.range,
    _xlpm._itm, _xlpm.find_item,
    _xlpm._mInp, IF( OR( _xlfn.ISOMITTED(_xlpm.match_type), ISBLANK(_xlpm.match_type)), 0, _xlpm.match_type),
    _xlpm._typ, IF( ISNUMBER(_xlpm._mInp), _xlpm._mInp + 1, _xlfn.IFNA( MATCH( LOWER(_xlpm.match_type), {"=","&lt;&gt;","&gt;","&lt;","&gt;=","&lt;=","regex"}, 0), -1)),
    _xlpm._optn, IF( OR( _xlfn.ISOMITTED(_xlpm.output_type), ISBLANK(_xlpm.output_type)), 0, _xlpm.output_type),
    _xlpm._rep, IF( OR( _xlfn.ISOMITTED(_xlpm.if_not_found), ISBLANK(_xlpm.if_not_found)), NA(), _xlpm.if_not_found),
    _xlpm._inpChk, IF(
      NOT(ISREF(_xlpm.range)), 2,
      IF(
        OR(
          _xlpm._typ &lt; 1, _xlpm._typ &gt; 7,
          NOT(ISNUMBER(_xlpm._optn)), _xlpm._optn &lt; 0, _xlpm._optn &gt; 5
        ),
      3, 1)
    ),
    _xlpm._tbl, CHOOSE(_xlpm._optn + 1,
      _xlpm._rng,
      (ROW(_xlpm._rng) - ROW( _xlfn.TAKE(_xlpm._rng, 1)) + 1) &amp; "," &amp; (COLUMN(_xlpm._rng) - COLUMN( _xlfn.TAKE(_xlpm._rng, , 1)) + 1),
      ROW(_xlpm._rng) &amp; "," &amp; COLUMN(_xlpm._rng),
      ADDRESS( ROW(_xlpm._rng), COLUMN(_xlpm._rng), 4, 1),
      ADDRESS( ROW(_xlpm._rng), COLUMN(_xlpm._rng), 1, 1),
      _xlpm._rng
    ),
    _xlpm._mtch, _xlfn.TOCOL( CHOOSE(_xlpm._typ,
      IF(_xlpm._rng = _xlpm._itm, _xlpm._tbl, NA()),
      IF(_xlpm._rng &lt;&gt; _xlpm._itm, _xlpm._tbl, NA()),
      IF(_xlpm._rng &gt; _xlpm._itm, _xlpm._tbl, NA()),
      IF(_xlpm._rng &lt; _xlpm._itm, _xlpm._tbl, NA()),
      IF(_xlpm._rng &gt;= _xlpm._itm, _xlpm._tbl, NA()),
      IF(_xlpm._rng &lt;= _xlpm._itm, _xlpm._tbl, NA()),
      IF( _xlfn.REGEXTEST(_xlpm._rng, _xlpm._itm), _xlpm._tbl, NA())),
    2),
    _xlpm._out, IF(_xlpm._optn &lt;&gt; 5, _xlpm._mtch, ROWS(_xlpm._mtch)),
    _xlpm._rtn, IF( ISERROR(_xlpm._out), IF(_xlpm._optn = 5, 0, _xlpm._rep), _xlpm._out),
    CHOOSE(_xlpm._inpChk, _xlpm._rtn,#REF!, #VALUE!)
  )
)($D$14:$O$25, F261, F262, F263, F264)</f>
        <v>(not found)</v>
      </c>
      <c r="J261" s="63"/>
      <c r="L261" s="4" t="str" cm="1">
        <f t="array" aca="1" ref="L261:L299" ca="1" xml:space="preserve"> _xlfn.TEXTSPLIT( _xlfn.FORMULATEXT(I261), , CHAR(10))</f>
        <v>= LAMBDA(range,find_item,[match_type],[output_type],[if_not_found],</v>
      </c>
    </row>
    <row r="262" spans="3:12" x14ac:dyDescent="0.3">
      <c r="E262" s="16" t="s">
        <v>64</v>
      </c>
      <c r="F262" s="25"/>
      <c r="I262" s="14"/>
      <c r="J262" s="2"/>
      <c r="L262" s="4" t="str">
        <f ca="1"/>
        <v xml:space="preserve">  LET(</v>
      </c>
    </row>
    <row r="263" spans="3:12" x14ac:dyDescent="0.3">
      <c r="E263" s="16" t="s">
        <v>47</v>
      </c>
      <c r="F263" s="26"/>
      <c r="I263" s="14"/>
      <c r="J263" s="2"/>
      <c r="L263" s="4" t="str">
        <f ca="1"/>
        <v xml:space="preserve">    _rng, range,</v>
      </c>
    </row>
    <row r="264" spans="3:12" x14ac:dyDescent="0.3">
      <c r="E264" s="16" t="s">
        <v>30</v>
      </c>
      <c r="F264" s="69" t="s">
        <v>31</v>
      </c>
      <c r="G264" s="70"/>
      <c r="I264" s="14"/>
      <c r="J264" s="2"/>
      <c r="L264" s="4" t="str">
        <f ca="1"/>
        <v xml:space="preserve">    _itm, find_item,</v>
      </c>
    </row>
    <row r="265" spans="3:12" x14ac:dyDescent="0.3">
      <c r="I265" s="14"/>
      <c r="J265" s="2"/>
      <c r="L265" s="4" t="str">
        <f ca="1"/>
        <v xml:space="preserve">    _mInp, IF( OR( ISOMITTED(match_type), ISBLANK(match_type)), 0, match_type),</v>
      </c>
    </row>
    <row r="266" spans="3:12" x14ac:dyDescent="0.3">
      <c r="D266" s="43" t="s">
        <v>85</v>
      </c>
      <c r="E266" s="44"/>
      <c r="F266" s="43" t="s">
        <v>89</v>
      </c>
      <c r="G266" s="44"/>
      <c r="L266" s="4" t="str">
        <f ca="1"/>
        <v xml:space="preserve">    _typ, IF( ISNUMBER(_mInp), _mInp + 1, IFNA( MATCH( LOWER(match_type), {"=","&lt;&gt;","&gt;","&lt;","&gt;=","&lt;=","regex"}, 0), -1)),</v>
      </c>
    </row>
    <row r="267" spans="3:12" x14ac:dyDescent="0.3">
      <c r="D267" s="45">
        <v>0</v>
      </c>
      <c r="E267" s="46" t="s">
        <v>62</v>
      </c>
      <c r="F267" s="45">
        <v>0</v>
      </c>
      <c r="G267" s="46" t="s">
        <v>146</v>
      </c>
      <c r="L267" s="4" t="str">
        <f ca="1"/>
        <v xml:space="preserve">    _optn, IF( OR( ISOMITTED(output_type), ISBLANK(output_type)), 0, output_type),</v>
      </c>
    </row>
    <row r="268" spans="3:12" x14ac:dyDescent="0.3">
      <c r="D268" s="45">
        <v>1</v>
      </c>
      <c r="E268" s="46" t="s">
        <v>63</v>
      </c>
      <c r="F268" s="45">
        <v>1</v>
      </c>
      <c r="G268" s="46" t="s">
        <v>48</v>
      </c>
      <c r="L268" s="4" t="str">
        <f ca="1"/>
        <v xml:space="preserve">    _rep, IF( OR( ISOMITTED(if_not_found), ISBLANK(if_not_found)), NA(), if_not_found),</v>
      </c>
    </row>
    <row r="269" spans="3:12" x14ac:dyDescent="0.3">
      <c r="D269" s="45">
        <v>2</v>
      </c>
      <c r="E269" s="46" t="s">
        <v>50</v>
      </c>
      <c r="F269" s="45">
        <v>2</v>
      </c>
      <c r="G269" s="46" t="s">
        <v>49</v>
      </c>
      <c r="L269" s="4" t="str">
        <f ca="1"/>
        <v xml:space="preserve">    _inpChk, IF(</v>
      </c>
    </row>
    <row r="270" spans="3:12" x14ac:dyDescent="0.3">
      <c r="D270" s="45">
        <v>3</v>
      </c>
      <c r="E270" s="46" t="s">
        <v>51</v>
      </c>
      <c r="F270" s="45">
        <v>3</v>
      </c>
      <c r="G270" s="46" t="s">
        <v>143</v>
      </c>
      <c r="L270" s="4" t="str">
        <f ca="1"/>
        <v xml:space="preserve">      NOT(ISREF(range)), 2,</v>
      </c>
    </row>
    <row r="271" spans="3:12" x14ac:dyDescent="0.3">
      <c r="D271" s="45">
        <v>4</v>
      </c>
      <c r="E271" s="46" t="s">
        <v>52</v>
      </c>
      <c r="F271" s="45">
        <v>4</v>
      </c>
      <c r="G271" s="46" t="s">
        <v>144</v>
      </c>
      <c r="L271" s="4" t="str">
        <f ca="1"/>
        <v xml:space="preserve">      IF(</v>
      </c>
    </row>
    <row r="272" spans="3:12" x14ac:dyDescent="0.3">
      <c r="D272" s="45">
        <v>5</v>
      </c>
      <c r="E272" s="46" t="s">
        <v>53</v>
      </c>
      <c r="F272" s="45">
        <v>5</v>
      </c>
      <c r="G272" s="46" t="s">
        <v>145</v>
      </c>
      <c r="L272" s="4" t="str">
        <f ca="1"/>
        <v xml:space="preserve">        OR(</v>
      </c>
    </row>
    <row r="273" spans="4:12" x14ac:dyDescent="0.3">
      <c r="D273" s="45">
        <v>6</v>
      </c>
      <c r="E273" s="46" t="s">
        <v>61</v>
      </c>
      <c r="F273" s="27"/>
      <c r="L273" s="4" t="str">
        <f ca="1"/>
        <v xml:space="preserve">          _typ &lt; 1, _typ &gt; 7,</v>
      </c>
    </row>
    <row r="274" spans="4:12" x14ac:dyDescent="0.3">
      <c r="L274" s="4" t="str">
        <f ca="1"/>
        <v xml:space="preserve">          NOT(ISNUMBER(_optn)), _optn &lt; 0, _optn &gt; 5</v>
      </c>
    </row>
    <row r="275" spans="4:12" x14ac:dyDescent="0.3">
      <c r="L275" s="4" t="str">
        <f ca="1"/>
        <v xml:space="preserve">        ),</v>
      </c>
    </row>
    <row r="276" spans="4:12" x14ac:dyDescent="0.3">
      <c r="L276" s="4" t="str">
        <f ca="1"/>
        <v xml:space="preserve">      3, 1)</v>
      </c>
    </row>
    <row r="277" spans="4:12" x14ac:dyDescent="0.3">
      <c r="L277" s="4" t="str">
        <f ca="1"/>
        <v xml:space="preserve">    ),</v>
      </c>
    </row>
    <row r="278" spans="4:12" x14ac:dyDescent="0.3">
      <c r="L278" s="4" t="str">
        <f ca="1"/>
        <v xml:space="preserve">    _tbl, CHOOSE(_optn + 1,</v>
      </c>
    </row>
    <row r="279" spans="4:12" x14ac:dyDescent="0.3">
      <c r="L279" s="4" t="str">
        <f ca="1"/>
        <v xml:space="preserve">      _rng,</v>
      </c>
    </row>
    <row r="280" spans="4:12" x14ac:dyDescent="0.3">
      <c r="L280" s="4" t="str">
        <f ca="1"/>
        <v xml:space="preserve">      (ROW(_rng) - ROW( TAKE(_rng, 1)) + 1) &amp; "," &amp; (COLUMN(_rng) - COLUMN( TAKE(_rng, , 1)) + 1),</v>
      </c>
    </row>
    <row r="281" spans="4:12" x14ac:dyDescent="0.3">
      <c r="L281" s="4" t="str">
        <f ca="1"/>
        <v xml:space="preserve">      ROW(_rng) &amp; "," &amp; COLUMN(_rng),</v>
      </c>
    </row>
    <row r="282" spans="4:12" x14ac:dyDescent="0.3">
      <c r="L282" s="4" t="str">
        <f ca="1"/>
        <v xml:space="preserve">      ADDRESS( ROW(_rng), COLUMN(_rng), 4, 1),</v>
      </c>
    </row>
    <row r="283" spans="4:12" x14ac:dyDescent="0.3">
      <c r="L283" s="4" t="str">
        <f ca="1"/>
        <v xml:space="preserve">      ADDRESS( ROW(_rng), COLUMN(_rng), 1, 1),</v>
      </c>
    </row>
    <row r="284" spans="4:12" x14ac:dyDescent="0.3">
      <c r="L284" s="4" t="str">
        <f ca="1"/>
        <v xml:space="preserve">      _rng</v>
      </c>
    </row>
    <row r="285" spans="4:12" x14ac:dyDescent="0.3">
      <c r="L285" s="4" t="str">
        <f ca="1"/>
        <v xml:space="preserve">    ),</v>
      </c>
    </row>
    <row r="286" spans="4:12" x14ac:dyDescent="0.3">
      <c r="L286" s="4" t="str">
        <f ca="1"/>
        <v xml:space="preserve">    _mtch, TOCOL( CHOOSE(_typ,</v>
      </c>
    </row>
    <row r="287" spans="4:12" x14ac:dyDescent="0.3">
      <c r="L287" s="4" t="str">
        <f ca="1"/>
        <v xml:space="preserve">      IF(_rng = _itm, _tbl, NA()),</v>
      </c>
    </row>
    <row r="288" spans="4:12" x14ac:dyDescent="0.3">
      <c r="L288" s="4" t="str">
        <f ca="1"/>
        <v xml:space="preserve">      IF(_rng &lt;&gt; _itm, _tbl, NA()),</v>
      </c>
    </row>
    <row r="289" spans="2:26" x14ac:dyDescent="0.3">
      <c r="L289" s="4" t="str">
        <f ca="1"/>
        <v xml:space="preserve">      IF(_rng &gt; _itm, _tbl, NA()),</v>
      </c>
    </row>
    <row r="290" spans="2:26" x14ac:dyDescent="0.3">
      <c r="L290" s="4" t="str">
        <f ca="1"/>
        <v xml:space="preserve">      IF(_rng &lt; _itm, _tbl, NA()),</v>
      </c>
    </row>
    <row r="291" spans="2:26" x14ac:dyDescent="0.3">
      <c r="L291" s="4" t="str">
        <f ca="1"/>
        <v xml:space="preserve">      IF(_rng &gt;= _itm, _tbl, NA()),</v>
      </c>
    </row>
    <row r="292" spans="2:26" x14ac:dyDescent="0.3">
      <c r="L292" s="4" t="str">
        <f ca="1"/>
        <v xml:space="preserve">      IF(_rng &lt;= _itm, _tbl, NA()),</v>
      </c>
    </row>
    <row r="293" spans="2:26" x14ac:dyDescent="0.3">
      <c r="L293" s="4" t="str">
        <f ca="1"/>
        <v xml:space="preserve">      IF( REGEXTEST(_rng, _itm), _tbl, NA())),</v>
      </c>
    </row>
    <row r="294" spans="2:26" x14ac:dyDescent="0.3">
      <c r="L294" s="4" t="str">
        <f ca="1"/>
        <v xml:space="preserve">    2),</v>
      </c>
    </row>
    <row r="295" spans="2:26" x14ac:dyDescent="0.3">
      <c r="L295" s="4" t="str">
        <f ca="1"/>
        <v xml:space="preserve">    _out, IF(_optn &lt;&gt; 5, _mtch, ROWS(_mtch)),</v>
      </c>
    </row>
    <row r="296" spans="2:26" x14ac:dyDescent="0.3">
      <c r="L296" s="4" t="str">
        <f ca="1"/>
        <v xml:space="preserve">    _rtn, IF( ISERROR(_out), IF(_optn = 5, 0, _rep), _out),</v>
      </c>
    </row>
    <row r="297" spans="2:26" x14ac:dyDescent="0.3">
      <c r="L297" s="4" t="str">
        <f ca="1"/>
        <v xml:space="preserve">    CHOOSE(_inpChk, _rtn,#REF!, #VALUE!)</v>
      </c>
    </row>
    <row r="298" spans="2:26" x14ac:dyDescent="0.3">
      <c r="L298" s="4" t="str">
        <f ca="1"/>
        <v xml:space="preserve">  )</v>
      </c>
    </row>
    <row r="299" spans="2:26" x14ac:dyDescent="0.3">
      <c r="L299" s="4" t="str">
        <f ca="1"/>
        <v>)($D$14:$O$25, F261, F262, F263, F264)</v>
      </c>
    </row>
    <row r="302" spans="2:26" x14ac:dyDescent="0.3">
      <c r="B302" s="24" t="s">
        <v>181</v>
      </c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4" spans="2:26" x14ac:dyDescent="0.3">
      <c r="C304" t="s">
        <v>182</v>
      </c>
      <c r="D304" t="s">
        <v>183</v>
      </c>
    </row>
    <row r="306" spans="4:12" x14ac:dyDescent="0.3">
      <c r="E306" s="16" t="s">
        <v>17</v>
      </c>
      <c r="F306" s="25">
        <v>11</v>
      </c>
      <c r="H306" s="16" t="s">
        <v>18</v>
      </c>
      <c r="I306" s="62" t="str" cm="1">
        <f t="array" ref="I306:I309" xml:space="preserve"> _xlfn.LAMBDA(_xlpm.range,_xlpm.find_item,_xlop.match_type,_xlop.output_type,_xlop.if_not_found,_xlop.add_header,
  _xlfn.LET(
    _xlpm._rng, _xlpm.range,
    _xlpm._itm, _xlpm.find_item,
    _xlpm._mInp, IF( OR( _xlfn.ISOMITTED(_xlpm.match_type), ISBLANK(_xlpm.match_type)), 0, _xlpm.match_type),
    _xlpm._typ, IF( ISNUMBER(_xlpm._mInp), _xlpm._mInp + 1, _xlfn.IFNA( MATCH( LOWER(_xlpm.match_type), {"=","&lt;&gt;","&gt;","&lt;","&gt;=","&lt;=","regex"}, 0), -1)),
    _xlpm._optn, IF( OR( _xlfn.ISOMITTED(_xlpm.output_type), ISBLANK(_xlpm.output_type)), 0, _xlpm.output_type),
    _xlpm._rep, IF( OR( _xlfn.ISOMITTED(_xlpm.if_not_found), ISBLANK(_xlpm.if_not_found)), NA(), _xlpm.if_not_found),
    _xlpm._add, IF( OR( _xlfn.ISOMITTED(_xlpm.add_header), ISBLANK(_xlpm.add_header)), FALSE, _xlpm.add_header),
    _xlpm._inpChk, IF(
      NOT(ISREF(_xlpm.range)), 2,
      IF(
        OR(
          _xlpm._typ &lt; 1, _xlpm._typ &gt; 7,
          NOT(ISNUMBER(_xlpm._optn)), _xlpm._optn &lt; 0, _xlpm._optn &gt; 5
        ),
      3, 1)
    ),
    _xlpm._tbl, CHOOSE(_xlpm._optn + 1,
      _xlpm._rng,
      (ROW(_xlpm._rng) - ROW( _xlfn.TAKE(_xlpm._rng, 1)) + 1) &amp; "," &amp; (COLUMN(_xlpm._rng) - COLUMN( _xlfn.TAKE(_xlpm._rng, , 1)) + 1),
      ROW(_xlpm._rng) &amp; "," &amp; COLUMN(_xlpm._rng),
      ADDRESS( ROW(_xlpm._rng), COLUMN(_xlpm._rng), 4, 1),
      ADDRESS( ROW(_xlpm._rng), COLUMN(_xlpm._rng), 1, 1),
      _xlpm._rng
    ),
    _xlpm._mtch, _xlfn.TOCOL( CHOOSE(_xlpm._typ,
      IF(_xlpm._rng = _xlpm._itm, _xlpm._tbl, NA()),
      IF(_xlpm._rng &lt;&gt; _xlpm._itm, _xlpm._tbl, NA()),
      IF(_xlpm._rng &gt; _xlpm._itm, _xlpm._tbl, NA()),
      IF(_xlpm._rng &lt; _xlpm._itm, _xlpm._tbl, NA()),
      IF(_xlpm._rng &gt;= _xlpm._itm, _xlpm._tbl, NA()),
      IF(_xlpm._rng &lt;= _xlpm._itm, _xlpm._tbl, NA()),
      IF( _xlfn.REGEXTEST(_xlpm._rng, _xlpm._itm), _xlpm._tbl, NA())),
    2),
    _xlpm._calc, IF(_xlpm._optn &lt;&gt; 5, _xlpm._mtch, ROWS(_xlpm._mtch)),
    _xlpm._hdr, CHOOSE(_xlpm._optn + 1,
      "Matches",
      "Row,Column",
      "Row,Column",
      "Cell Address",
      "Cell Address",
      "Count of Matches"
    ),
    _xlpm._out, IF(_xlpm._add, _xlfn.VSTACK(_xlpm._hdr, _xlpm._calc), _xlpm._calc),
    _xlpm._rtn, IF( ISERROR(_xlpm._out), IF(_xlpm._optn = 5, 0, _xlpm._rep), _xlpm._out),
    CHOOSE(_xlpm._inpChk, _xlpm._rtn,#REF!, #VALUE!)
  )
)($D$14:$O$25, F306, F307, F308, F309, F310)</f>
        <v>Matches</v>
      </c>
      <c r="J306" s="63"/>
      <c r="L306" s="4" t="str" cm="1">
        <f t="array" aca="1" ref="L306:L354" ca="1" xml:space="preserve"> _xlfn.TEXTSPLIT( _xlfn.FORMULATEXT(I306), , CHAR(10))</f>
        <v>= LAMBDA(range,find_item,[match_type],[output_type],[if_not_found],[add_header],</v>
      </c>
    </row>
    <row r="307" spans="4:12" x14ac:dyDescent="0.3">
      <c r="E307" s="16" t="s">
        <v>64</v>
      </c>
      <c r="F307" s="25"/>
      <c r="I307" s="14">
        <v>11</v>
      </c>
      <c r="J307" s="2"/>
      <c r="L307" s="4" t="str">
        <f ca="1"/>
        <v xml:space="preserve">  LET(</v>
      </c>
    </row>
    <row r="308" spans="4:12" x14ac:dyDescent="0.3">
      <c r="E308" s="16" t="s">
        <v>47</v>
      </c>
      <c r="F308" s="26">
        <v>0</v>
      </c>
      <c r="I308" s="14">
        <v>11</v>
      </c>
      <c r="J308" s="2"/>
      <c r="L308" s="4" t="str">
        <f ca="1"/>
        <v xml:space="preserve">    _rng, range,</v>
      </c>
    </row>
    <row r="309" spans="4:12" x14ac:dyDescent="0.3">
      <c r="E309" s="16" t="s">
        <v>30</v>
      </c>
      <c r="F309" s="69" t="s">
        <v>31</v>
      </c>
      <c r="G309" s="70"/>
      <c r="I309" s="14">
        <v>11</v>
      </c>
      <c r="J309" s="2"/>
      <c r="L309" s="4" t="str">
        <f ca="1"/>
        <v xml:space="preserve">    _itm, find_item,</v>
      </c>
    </row>
    <row r="310" spans="4:12" x14ac:dyDescent="0.3">
      <c r="E310" s="16" t="s">
        <v>184</v>
      </c>
      <c r="F310" s="73">
        <v>1</v>
      </c>
      <c r="G310" s="74"/>
      <c r="I310" s="14"/>
      <c r="J310" s="2"/>
      <c r="L310" s="4" t="str">
        <f ca="1"/>
        <v xml:space="preserve">    _mInp, IF( OR( ISOMITTED(match_type), ISBLANK(match_type)), 0, match_type),</v>
      </c>
    </row>
    <row r="311" spans="4:12" x14ac:dyDescent="0.3">
      <c r="I311" s="14"/>
      <c r="J311" s="2"/>
      <c r="L311" s="4" t="str">
        <f ca="1"/>
        <v xml:space="preserve">    _typ, IF( ISNUMBER(_mInp), _mInp + 1, IFNA( MATCH( LOWER(match_type), {"=","&lt;&gt;","&gt;","&lt;","&gt;=","&lt;=","regex"}, 0), -1)),</v>
      </c>
    </row>
    <row r="312" spans="4:12" x14ac:dyDescent="0.3">
      <c r="D312" s="43" t="s">
        <v>85</v>
      </c>
      <c r="E312" s="44"/>
      <c r="F312" s="43" t="s">
        <v>89</v>
      </c>
      <c r="G312" s="44"/>
      <c r="L312" s="4" t="str">
        <f ca="1"/>
        <v xml:space="preserve">    _optn, IF( OR( ISOMITTED(output_type), ISBLANK(output_type)), 0, output_type),</v>
      </c>
    </row>
    <row r="313" spans="4:12" x14ac:dyDescent="0.3">
      <c r="D313" s="45">
        <v>0</v>
      </c>
      <c r="E313" s="46" t="s">
        <v>62</v>
      </c>
      <c r="F313" s="45">
        <v>0</v>
      </c>
      <c r="G313" s="46" t="s">
        <v>146</v>
      </c>
      <c r="L313" s="4" t="str">
        <f ca="1"/>
        <v xml:space="preserve">    _rep, IF( OR( ISOMITTED(if_not_found), ISBLANK(if_not_found)), NA(), if_not_found),</v>
      </c>
    </row>
    <row r="314" spans="4:12" x14ac:dyDescent="0.3">
      <c r="D314" s="45">
        <v>1</v>
      </c>
      <c r="E314" s="46" t="s">
        <v>63</v>
      </c>
      <c r="F314" s="45">
        <v>1</v>
      </c>
      <c r="G314" s="46" t="s">
        <v>48</v>
      </c>
      <c r="L314" s="4" t="str">
        <f ca="1"/>
        <v xml:space="preserve">    _add, IF( OR( ISOMITTED(add_header), ISBLANK(add_header)), FALSE, add_header),</v>
      </c>
    </row>
    <row r="315" spans="4:12" x14ac:dyDescent="0.3">
      <c r="D315" s="45">
        <v>2</v>
      </c>
      <c r="E315" s="46" t="s">
        <v>50</v>
      </c>
      <c r="F315" s="45">
        <v>2</v>
      </c>
      <c r="G315" s="46" t="s">
        <v>49</v>
      </c>
      <c r="L315" s="4" t="str">
        <f ca="1"/>
        <v xml:space="preserve">    _inpChk, IF(</v>
      </c>
    </row>
    <row r="316" spans="4:12" x14ac:dyDescent="0.3">
      <c r="D316" s="45">
        <v>3</v>
      </c>
      <c r="E316" s="46" t="s">
        <v>51</v>
      </c>
      <c r="F316" s="45">
        <v>3</v>
      </c>
      <c r="G316" s="46" t="s">
        <v>143</v>
      </c>
      <c r="L316" s="4" t="str">
        <f ca="1"/>
        <v xml:space="preserve">      NOT(ISREF(range)), 2,</v>
      </c>
    </row>
    <row r="317" spans="4:12" x14ac:dyDescent="0.3">
      <c r="D317" s="45">
        <v>4</v>
      </c>
      <c r="E317" s="46" t="s">
        <v>52</v>
      </c>
      <c r="F317" s="45">
        <v>4</v>
      </c>
      <c r="G317" s="46" t="s">
        <v>144</v>
      </c>
      <c r="L317" s="4" t="str">
        <f ca="1"/>
        <v xml:space="preserve">      IF(</v>
      </c>
    </row>
    <row r="318" spans="4:12" x14ac:dyDescent="0.3">
      <c r="D318" s="45">
        <v>5</v>
      </c>
      <c r="E318" s="46" t="s">
        <v>53</v>
      </c>
      <c r="F318" s="45">
        <v>5</v>
      </c>
      <c r="G318" s="46" t="s">
        <v>145</v>
      </c>
      <c r="L318" s="4" t="str">
        <f ca="1"/>
        <v xml:space="preserve">        OR(</v>
      </c>
    </row>
    <row r="319" spans="4:12" x14ac:dyDescent="0.3">
      <c r="D319" s="45">
        <v>6</v>
      </c>
      <c r="E319" s="46" t="s">
        <v>61</v>
      </c>
      <c r="F319" s="27"/>
      <c r="L319" s="4" t="str">
        <f ca="1"/>
        <v xml:space="preserve">          _typ &lt; 1, _typ &gt; 7,</v>
      </c>
    </row>
    <row r="320" spans="4:12" x14ac:dyDescent="0.3">
      <c r="L320" s="4" t="str">
        <f ca="1"/>
        <v xml:space="preserve">          NOT(ISNUMBER(_optn)), _optn &lt; 0, _optn &gt; 5</v>
      </c>
    </row>
    <row r="321" spans="12:12" x14ac:dyDescent="0.3">
      <c r="L321" s="4" t="str">
        <f ca="1"/>
        <v xml:space="preserve">        ),</v>
      </c>
    </row>
    <row r="322" spans="12:12" x14ac:dyDescent="0.3">
      <c r="L322" s="4" t="str">
        <f ca="1"/>
        <v xml:space="preserve">      3, 1)</v>
      </c>
    </row>
    <row r="323" spans="12:12" x14ac:dyDescent="0.3">
      <c r="L323" s="4" t="str">
        <f ca="1"/>
        <v xml:space="preserve">    ),</v>
      </c>
    </row>
    <row r="324" spans="12:12" x14ac:dyDescent="0.3">
      <c r="L324" s="4" t="str">
        <f ca="1"/>
        <v xml:space="preserve">    _tbl, CHOOSE(_optn + 1,</v>
      </c>
    </row>
    <row r="325" spans="12:12" x14ac:dyDescent="0.3">
      <c r="L325" s="4" t="str">
        <f ca="1"/>
        <v xml:space="preserve">      _rng,</v>
      </c>
    </row>
    <row r="326" spans="12:12" x14ac:dyDescent="0.3">
      <c r="L326" s="4" t="str">
        <f ca="1"/>
        <v xml:space="preserve">      (ROW(_rng) - ROW( TAKE(_rng, 1)) + 1) &amp; "," &amp; (COLUMN(_rng) - COLUMN( TAKE(_rng, , 1)) + 1),</v>
      </c>
    </row>
    <row r="327" spans="12:12" x14ac:dyDescent="0.3">
      <c r="L327" s="4" t="str">
        <f ca="1"/>
        <v xml:space="preserve">      ROW(_rng) &amp; "," &amp; COLUMN(_rng),</v>
      </c>
    </row>
    <row r="328" spans="12:12" x14ac:dyDescent="0.3">
      <c r="L328" s="4" t="str">
        <f ca="1"/>
        <v xml:space="preserve">      ADDRESS( ROW(_rng), COLUMN(_rng), 4, 1),</v>
      </c>
    </row>
    <row r="329" spans="12:12" x14ac:dyDescent="0.3">
      <c r="L329" s="4" t="str">
        <f ca="1"/>
        <v xml:space="preserve">      ADDRESS( ROW(_rng), COLUMN(_rng), 1, 1),</v>
      </c>
    </row>
    <row r="330" spans="12:12" x14ac:dyDescent="0.3">
      <c r="L330" s="4" t="str">
        <f ca="1"/>
        <v xml:space="preserve">      _rng</v>
      </c>
    </row>
    <row r="331" spans="12:12" x14ac:dyDescent="0.3">
      <c r="L331" s="4" t="str">
        <f ca="1"/>
        <v xml:space="preserve">    ),</v>
      </c>
    </row>
    <row r="332" spans="12:12" x14ac:dyDescent="0.3">
      <c r="L332" s="4" t="str">
        <f ca="1"/>
        <v xml:space="preserve">    _mtch, TOCOL( CHOOSE(_typ,</v>
      </c>
    </row>
    <row r="333" spans="12:12" x14ac:dyDescent="0.3">
      <c r="L333" s="4" t="str">
        <f ca="1"/>
        <v xml:space="preserve">      IF(_rng = _itm, _tbl, NA()),</v>
      </c>
    </row>
    <row r="334" spans="12:12" x14ac:dyDescent="0.3">
      <c r="L334" s="4" t="str">
        <f ca="1"/>
        <v xml:space="preserve">      IF(_rng &lt;&gt; _itm, _tbl, NA()),</v>
      </c>
    </row>
    <row r="335" spans="12:12" x14ac:dyDescent="0.3">
      <c r="L335" s="4" t="str">
        <f ca="1"/>
        <v xml:space="preserve">      IF(_rng &gt; _itm, _tbl, NA()),</v>
      </c>
    </row>
    <row r="336" spans="12:12" x14ac:dyDescent="0.3">
      <c r="L336" s="4" t="str">
        <f ca="1"/>
        <v xml:space="preserve">      IF(_rng &lt; _itm, _tbl, NA()),</v>
      </c>
    </row>
    <row r="337" spans="12:12" x14ac:dyDescent="0.3">
      <c r="L337" s="4" t="str">
        <f ca="1"/>
        <v xml:space="preserve">      IF(_rng &gt;= _itm, _tbl, NA()),</v>
      </c>
    </row>
    <row r="338" spans="12:12" x14ac:dyDescent="0.3">
      <c r="L338" s="4" t="str">
        <f ca="1"/>
        <v xml:space="preserve">      IF(_rng &lt;= _itm, _tbl, NA()),</v>
      </c>
    </row>
    <row r="339" spans="12:12" x14ac:dyDescent="0.3">
      <c r="L339" s="4" t="str">
        <f ca="1"/>
        <v xml:space="preserve">      IF( REGEXTEST(_rng, _itm), _tbl, NA())),</v>
      </c>
    </row>
    <row r="340" spans="12:12" x14ac:dyDescent="0.3">
      <c r="L340" s="4" t="str">
        <f ca="1"/>
        <v xml:space="preserve">    2),</v>
      </c>
    </row>
    <row r="341" spans="12:12" x14ac:dyDescent="0.3">
      <c r="L341" s="4" t="str">
        <f ca="1"/>
        <v xml:space="preserve">    _calc, IF(_optn &lt;&gt; 5, _mtch, ROWS(_mtch)),</v>
      </c>
    </row>
    <row r="342" spans="12:12" x14ac:dyDescent="0.3">
      <c r="L342" s="4" t="str">
        <f ca="1"/>
        <v xml:space="preserve">    _hdr, CHOOSE(_optn + 1,</v>
      </c>
    </row>
    <row r="343" spans="12:12" x14ac:dyDescent="0.3">
      <c r="L343" s="4" t="str">
        <f ca="1"/>
        <v xml:space="preserve">      "Matches",</v>
      </c>
    </row>
    <row r="344" spans="12:12" x14ac:dyDescent="0.3">
      <c r="L344" s="4" t="str">
        <f ca="1"/>
        <v xml:space="preserve">      "Row,Column",</v>
      </c>
    </row>
    <row r="345" spans="12:12" x14ac:dyDescent="0.3">
      <c r="L345" s="4" t="str">
        <f ca="1"/>
        <v xml:space="preserve">      "Row,Column",</v>
      </c>
    </row>
    <row r="346" spans="12:12" x14ac:dyDescent="0.3">
      <c r="L346" s="4" t="str">
        <f ca="1"/>
        <v xml:space="preserve">      "Cell Address",</v>
      </c>
    </row>
    <row r="347" spans="12:12" x14ac:dyDescent="0.3">
      <c r="L347" s="4" t="str">
        <f ca="1"/>
        <v xml:space="preserve">      "Cell Address",</v>
      </c>
    </row>
    <row r="348" spans="12:12" x14ac:dyDescent="0.3">
      <c r="L348" s="4" t="str">
        <f ca="1"/>
        <v xml:space="preserve">      "Count of Matches"</v>
      </c>
    </row>
    <row r="349" spans="12:12" x14ac:dyDescent="0.3">
      <c r="L349" s="4" t="str">
        <f ca="1"/>
        <v xml:space="preserve">    ),</v>
      </c>
    </row>
    <row r="350" spans="12:12" x14ac:dyDescent="0.3">
      <c r="L350" s="4" t="str">
        <f ca="1"/>
        <v xml:space="preserve">    _out, IF(_add, VSTACK(_hdr, _calc), _calc),</v>
      </c>
    </row>
    <row r="351" spans="12:12" x14ac:dyDescent="0.3">
      <c r="L351" s="4" t="str">
        <f ca="1"/>
        <v xml:space="preserve">    _rtn, IF( ISERROR(_out), IF(_optn = 5, 0, _rep), _out),</v>
      </c>
    </row>
    <row r="352" spans="12:12" x14ac:dyDescent="0.3">
      <c r="L352" s="4" t="str">
        <f ca="1"/>
        <v xml:space="preserve">    CHOOSE(_inpChk, _rtn,#REF!, #VALUE!)</v>
      </c>
    </row>
    <row r="353" spans="3:12" x14ac:dyDescent="0.3">
      <c r="L353" s="4" t="str">
        <f ca="1"/>
        <v xml:space="preserve">  )</v>
      </c>
    </row>
    <row r="354" spans="3:12" x14ac:dyDescent="0.3">
      <c r="L354" s="4" t="str">
        <f ca="1"/>
        <v>)($D$14:$O$25, F306, F307, F308, F309, F310)</v>
      </c>
    </row>
    <row r="357" spans="3:12" x14ac:dyDescent="0.3">
      <c r="C357" t="s">
        <v>185</v>
      </c>
      <c r="D357" t="s">
        <v>186</v>
      </c>
    </row>
    <row r="359" spans="3:12" x14ac:dyDescent="0.3">
      <c r="E359" s="16" t="s">
        <v>17</v>
      </c>
      <c r="F359" s="25">
        <v>11</v>
      </c>
      <c r="H359" s="16" t="s">
        <v>18</v>
      </c>
      <c r="I359" s="62" t="str" cm="1">
        <f t="array" ref="I359:J362" xml:space="preserve"> _xlfn.LAMBDA(_xlpm.range,_xlpm.find_item,_xlop.match_type,_xlop.output_type,_xlop.if_not_found,_xlop.add_header,_xlop.split_output,
  _xlfn.LET(
    _xlpm._rng, _xlpm.range,
    _xlpm._itm, _xlpm.find_item,
    _xlpm._mInp, IF( OR( _xlfn.ISOMITTED(_xlpm.match_type), ISBLANK(_xlpm.match_type)), 0, INT(_xlpm.match_type)),
    _xlpm._typ, IF( ISNUMBER(_xlpm._mInp), _xlpm._mInp + 1, _xlfn.IFNA( MATCH( LOWER(_xlpm.match_type), {"=","&lt;&gt;","&gt;","&lt;","&gt;=","&lt;=","regex"}, 0), -1)),
    _xlpm._optn, IF( OR( _xlfn.ISOMITTED(_xlpm.output_type), ISBLANK(_xlpm.output_type)), 0, INT(_xlpm.output_type)),
    _xlpm._rep, IF( OR( _xlfn.ISOMITTED(_xlpm.if_not_found), ISBLANK(_xlpm.if_not_found)), NA(), _xlpm.if_not_found),
    _xlpm._add, IF( OR( _xlfn.ISOMITTED(_xlpm.add_header), ISBLANK(_xlpm.add_header)), FALSE, _xlpm.add_header),
    _xlpm._splt, IF( OR( _xlfn.ISOMITTED(_xlpm.split_output), ISBLANK(_xlpm.split_output)), FALSE, _xlpm.split_output),
    _xlpm._inpChk, IF(
      NOT(ISREF(_xlpm.range)), 2,
      IF(
        OR(
          _xlpm._typ &lt; 1, _xlpm._typ &gt; 7,
          NOT(ISNUMBER(_xlpm._optn)), _xlpm._optn &lt; 0, _xlpm._optn &gt; 5
        ),
      3, 1)
    ),
    _xlpm._tbl, CHOOSE(_xlpm._optn + 1,
      _xlpm._rng,
      (ROW(_xlpm._rng) - ROW( _xlfn.TAKE(_xlpm._rng, 1)) + 1) &amp; "," &amp; (COLUMN(_xlpm._rng) - COLUMN( _xlfn.TAKE(_xlpm._rng, , 1)) + 1),
      ROW(_xlpm._rng) &amp; "," &amp; COLUMN(_xlpm._rng),
      ADDRESS( ROW(_xlpm._rng), COLUMN(_xlpm._rng), 4, 1),
      ADDRESS( ROW(_xlpm._rng), COLUMN(_xlpm._rng), 1, 1),
      _xlpm._rng
    ),
    _xlpm._mtch, _xlfn.TOCOL( CHOOSE(_xlpm._typ,
      IF(_xlpm._rng = _xlpm._itm, _xlpm._tbl, NA()),
      IF(_xlpm._rng &lt;&gt; _xlpm._itm, _xlpm._tbl, NA()),
      IF(_xlpm._rng &gt; _xlpm._itm, _xlpm._tbl, NA()),
      IF(_xlpm._rng &lt; _xlpm._itm, _xlpm._tbl, NA()),
      IF(_xlpm._rng &gt;= _xlpm._itm, _xlpm._tbl, NA()),
      IF(_xlpm._rng &lt;= _xlpm._itm, _xlpm._tbl, NA()),
      IF( _xlfn.REGEXTEST(_xlpm._rng, _xlpm._itm), _xlpm._tbl, NA())),
    2),
    _xlpm._calc, IF(_xlpm._optn &lt;&gt; 5, _xlpm._mtch, ROWS(_xlpm._mtch)),
    _xlpm._arr, IF( ISERROR(_xlpm._calc), IF(_xlpm._optn = 5, 0, _xlpm._rep), _xlpm._calc),
    _xlpm._hdr, CHOOSE(_xlpm._optn + 1,
      "Matches",
      "Row,Column",
      "Row,Column",
      "Cell Address",
      "Cell Address",
      "Count of Matches"
    ),
    _xlpm._inc, _xlfn.VSTACK(_xlpm._hdr, _xlpm._arr),
    _xlpm._rslt, IF( AND(_xlpm._splt, _xlpm._optn &gt; 0, _xlpm._optn &lt; 3),
      _xlfn.DROP( _xlfn.REDUCE("", _xlpm._inc, _xlfn.LAMBDA(_xlpm._acc,_xlpm._val, _xlfn.VSTACK(_xlpm._acc, _xlfn.TEXTSPLIT(_xlpm._val, ",", , TRUE)))), 1),
      _xlpm._inc
    ),
    _xlpm._out, _xlfn.DROP(_xlpm._rslt, IF(_xlpm._add, 0, 1)),
    _xlpm._rtn, IF( ISNA(_xlpm._out), _xlpm._rep, _xlpm._out),
    CHOOSE(_xlpm._inpChk, _xlpm._rtn,#REF!, #VALUE!)
  )
)($D$14:$O$25, F359, F360, F361, F362, F363, F364)</f>
        <v>Row</v>
      </c>
      <c r="J359" s="63" t="str">
        <v>Column</v>
      </c>
      <c r="L359" s="4" t="str" cm="1">
        <f t="array" aca="1" ref="L359:L414" ca="1" xml:space="preserve"> _xlfn.TEXTSPLIT( _xlfn.FORMULATEXT(I359), , CHAR(10))</f>
        <v>= LAMBDA(range,find_item,[match_type],[output_type],[if_not_found],[add_header],[split_output],</v>
      </c>
    </row>
    <row r="360" spans="3:12" x14ac:dyDescent="0.3">
      <c r="E360" s="16" t="s">
        <v>64</v>
      </c>
      <c r="F360" s="25"/>
      <c r="I360" s="14" t="str">
        <v>1</v>
      </c>
      <c r="J360" s="2" t="str">
        <v>8</v>
      </c>
      <c r="L360" s="4" t="str">
        <f ca="1"/>
        <v xml:space="preserve">  LET(</v>
      </c>
    </row>
    <row r="361" spans="3:12" x14ac:dyDescent="0.3">
      <c r="E361" s="16" t="s">
        <v>47</v>
      </c>
      <c r="F361" s="26">
        <v>1</v>
      </c>
      <c r="I361" s="14" t="str">
        <v>6</v>
      </c>
      <c r="J361" s="2" t="str">
        <v>6</v>
      </c>
      <c r="L361" s="4" t="str">
        <f ca="1"/>
        <v xml:space="preserve">    _rng, range,</v>
      </c>
    </row>
    <row r="362" spans="3:12" x14ac:dyDescent="0.3">
      <c r="E362" s="16" t="s">
        <v>30</v>
      </c>
      <c r="F362" s="69" t="s">
        <v>197</v>
      </c>
      <c r="G362" s="70"/>
      <c r="I362" s="14" t="str">
        <v>10</v>
      </c>
      <c r="J362" s="2" t="str">
        <v>4</v>
      </c>
      <c r="L362" s="4" t="str">
        <f ca="1"/>
        <v xml:space="preserve">    _itm, find_item,</v>
      </c>
    </row>
    <row r="363" spans="3:12" x14ac:dyDescent="0.3">
      <c r="E363" s="16" t="s">
        <v>184</v>
      </c>
      <c r="F363" s="73">
        <v>1</v>
      </c>
      <c r="G363" s="74"/>
      <c r="I363" s="14"/>
      <c r="J363" s="2"/>
      <c r="L363" s="4" t="str">
        <f ca="1"/>
        <v xml:space="preserve">    _mInp, IF( OR( ISOMITTED(match_type), ISBLANK(match_type)), 0, INT(match_type)),</v>
      </c>
    </row>
    <row r="364" spans="3:12" x14ac:dyDescent="0.3">
      <c r="E364" s="16" t="s">
        <v>187</v>
      </c>
      <c r="F364" s="73">
        <v>1</v>
      </c>
      <c r="G364" s="74"/>
      <c r="I364" s="14"/>
      <c r="J364" s="2"/>
      <c r="L364" s="4" t="str">
        <f ca="1"/>
        <v xml:space="preserve">    _typ, IF( ISNUMBER(_mInp), _mInp + 1, IFNA( MATCH( LOWER(match_type), {"=","&lt;&gt;","&gt;","&lt;","&gt;=","&lt;=","regex"}, 0), -1)),</v>
      </c>
    </row>
    <row r="365" spans="3:12" x14ac:dyDescent="0.3">
      <c r="L365" s="4" t="str">
        <f ca="1"/>
        <v xml:space="preserve">    _optn, IF( OR( ISOMITTED(output_type), ISBLANK(output_type)), 0, INT(output_type)),</v>
      </c>
    </row>
    <row r="366" spans="3:12" x14ac:dyDescent="0.3">
      <c r="D366" s="43" t="s">
        <v>85</v>
      </c>
      <c r="E366" s="44"/>
      <c r="F366" s="43" t="s">
        <v>89</v>
      </c>
      <c r="G366" s="44"/>
      <c r="L366" s="4" t="str">
        <f ca="1"/>
        <v xml:space="preserve">    _rep, IF( OR( ISOMITTED(if_not_found), ISBLANK(if_not_found)), NA(), if_not_found),</v>
      </c>
    </row>
    <row r="367" spans="3:12" x14ac:dyDescent="0.3">
      <c r="D367" s="45">
        <v>0</v>
      </c>
      <c r="E367" s="46" t="s">
        <v>62</v>
      </c>
      <c r="F367" s="45">
        <v>0</v>
      </c>
      <c r="G367" s="46" t="s">
        <v>146</v>
      </c>
      <c r="L367" s="4" t="str">
        <f ca="1"/>
        <v xml:space="preserve">    _add, IF( OR( ISOMITTED(add_header), ISBLANK(add_header)), FALSE, add_header),</v>
      </c>
    </row>
    <row r="368" spans="3:12" x14ac:dyDescent="0.3">
      <c r="D368" s="45">
        <v>1</v>
      </c>
      <c r="E368" s="46" t="s">
        <v>63</v>
      </c>
      <c r="F368" s="45">
        <v>1</v>
      </c>
      <c r="G368" s="46" t="s">
        <v>48</v>
      </c>
      <c r="L368" s="4" t="str">
        <f ca="1"/>
        <v xml:space="preserve">    _splt, IF( OR( ISOMITTED(split_output), ISBLANK(split_output)), FALSE, split_output),</v>
      </c>
    </row>
    <row r="369" spans="4:12" x14ac:dyDescent="0.3">
      <c r="D369" s="45">
        <v>2</v>
      </c>
      <c r="E369" s="46" t="s">
        <v>50</v>
      </c>
      <c r="F369" s="45">
        <v>2</v>
      </c>
      <c r="G369" s="46" t="s">
        <v>49</v>
      </c>
      <c r="L369" s="4" t="str">
        <f ca="1"/>
        <v xml:space="preserve">    _inpChk, IF(</v>
      </c>
    </row>
    <row r="370" spans="4:12" x14ac:dyDescent="0.3">
      <c r="D370" s="45">
        <v>3</v>
      </c>
      <c r="E370" s="46" t="s">
        <v>51</v>
      </c>
      <c r="F370" s="45">
        <v>3</v>
      </c>
      <c r="G370" s="46" t="s">
        <v>143</v>
      </c>
      <c r="L370" s="4" t="str">
        <f ca="1"/>
        <v xml:space="preserve">      NOT(ISREF(range)), 2,</v>
      </c>
    </row>
    <row r="371" spans="4:12" x14ac:dyDescent="0.3">
      <c r="D371" s="45">
        <v>4</v>
      </c>
      <c r="E371" s="46" t="s">
        <v>52</v>
      </c>
      <c r="F371" s="45">
        <v>4</v>
      </c>
      <c r="G371" s="46" t="s">
        <v>144</v>
      </c>
      <c r="L371" s="4" t="str">
        <f ca="1"/>
        <v xml:space="preserve">      IF(</v>
      </c>
    </row>
    <row r="372" spans="4:12" x14ac:dyDescent="0.3">
      <c r="D372" s="45">
        <v>5</v>
      </c>
      <c r="E372" s="46" t="s">
        <v>53</v>
      </c>
      <c r="F372" s="45">
        <v>5</v>
      </c>
      <c r="G372" s="46" t="s">
        <v>145</v>
      </c>
      <c r="L372" s="4" t="str">
        <f ca="1"/>
        <v xml:space="preserve">        OR(</v>
      </c>
    </row>
    <row r="373" spans="4:12" x14ac:dyDescent="0.3">
      <c r="D373" s="45">
        <v>6</v>
      </c>
      <c r="E373" s="46" t="s">
        <v>61</v>
      </c>
      <c r="F373" s="27"/>
      <c r="L373" s="4" t="str">
        <f ca="1"/>
        <v xml:space="preserve">          _typ &lt; 1, _typ &gt; 7,</v>
      </c>
    </row>
    <row r="374" spans="4:12" x14ac:dyDescent="0.3">
      <c r="L374" s="4" t="str">
        <f ca="1"/>
        <v xml:space="preserve">          NOT(ISNUMBER(_optn)), _optn &lt; 0, _optn &gt; 5</v>
      </c>
    </row>
    <row r="375" spans="4:12" x14ac:dyDescent="0.3">
      <c r="L375" s="4" t="str">
        <f ca="1"/>
        <v xml:space="preserve">        ),</v>
      </c>
    </row>
    <row r="376" spans="4:12" x14ac:dyDescent="0.3">
      <c r="L376" s="4" t="str">
        <f ca="1"/>
        <v xml:space="preserve">      3, 1)</v>
      </c>
    </row>
    <row r="377" spans="4:12" x14ac:dyDescent="0.3">
      <c r="L377" s="4" t="str">
        <f ca="1"/>
        <v xml:space="preserve">    ),</v>
      </c>
    </row>
    <row r="378" spans="4:12" x14ac:dyDescent="0.3">
      <c r="L378" s="4" t="str">
        <f ca="1"/>
        <v xml:space="preserve">    _tbl, CHOOSE(_optn + 1,</v>
      </c>
    </row>
    <row r="379" spans="4:12" x14ac:dyDescent="0.3">
      <c r="L379" s="4" t="str">
        <f ca="1"/>
        <v xml:space="preserve">      _rng,</v>
      </c>
    </row>
    <row r="380" spans="4:12" x14ac:dyDescent="0.3">
      <c r="L380" s="4" t="str">
        <f ca="1"/>
        <v xml:space="preserve">      (ROW(_rng) - ROW( TAKE(_rng, 1)) + 1) &amp; "," &amp; (COLUMN(_rng) - COLUMN( TAKE(_rng, , 1)) + 1),</v>
      </c>
    </row>
    <row r="381" spans="4:12" x14ac:dyDescent="0.3">
      <c r="L381" s="4" t="str">
        <f ca="1"/>
        <v xml:space="preserve">      ROW(_rng) &amp; "," &amp; COLUMN(_rng),</v>
      </c>
    </row>
    <row r="382" spans="4:12" x14ac:dyDescent="0.3">
      <c r="L382" s="4" t="str">
        <f ca="1"/>
        <v xml:space="preserve">      ADDRESS( ROW(_rng), COLUMN(_rng), 4, 1),</v>
      </c>
    </row>
    <row r="383" spans="4:12" x14ac:dyDescent="0.3">
      <c r="L383" s="4" t="str">
        <f ca="1"/>
        <v xml:space="preserve">      ADDRESS( ROW(_rng), COLUMN(_rng), 1, 1),</v>
      </c>
    </row>
    <row r="384" spans="4:12" x14ac:dyDescent="0.3">
      <c r="L384" s="4" t="str">
        <f ca="1"/>
        <v xml:space="preserve">      _rng</v>
      </c>
    </row>
    <row r="385" spans="12:12" x14ac:dyDescent="0.3">
      <c r="L385" s="4" t="str">
        <f ca="1"/>
        <v xml:space="preserve">    ),</v>
      </c>
    </row>
    <row r="386" spans="12:12" x14ac:dyDescent="0.3">
      <c r="L386" s="4" t="str">
        <f ca="1"/>
        <v xml:space="preserve">    _mtch, TOCOL( CHOOSE(_typ,</v>
      </c>
    </row>
    <row r="387" spans="12:12" x14ac:dyDescent="0.3">
      <c r="L387" s="4" t="str">
        <f ca="1"/>
        <v xml:space="preserve">      IF(_rng = _itm, _tbl, NA()),</v>
      </c>
    </row>
    <row r="388" spans="12:12" x14ac:dyDescent="0.3">
      <c r="L388" s="4" t="str">
        <f ca="1"/>
        <v xml:space="preserve">      IF(_rng &lt;&gt; _itm, _tbl, NA()),</v>
      </c>
    </row>
    <row r="389" spans="12:12" x14ac:dyDescent="0.3">
      <c r="L389" s="4" t="str">
        <f ca="1"/>
        <v xml:space="preserve">      IF(_rng &gt; _itm, _tbl, NA()),</v>
      </c>
    </row>
    <row r="390" spans="12:12" x14ac:dyDescent="0.3">
      <c r="L390" s="4" t="str">
        <f ca="1"/>
        <v xml:space="preserve">      IF(_rng &lt; _itm, _tbl, NA()),</v>
      </c>
    </row>
    <row r="391" spans="12:12" x14ac:dyDescent="0.3">
      <c r="L391" s="4" t="str">
        <f ca="1"/>
        <v xml:space="preserve">      IF(_rng &gt;= _itm, _tbl, NA()),</v>
      </c>
    </row>
    <row r="392" spans="12:12" x14ac:dyDescent="0.3">
      <c r="L392" s="4" t="str">
        <f ca="1"/>
        <v xml:space="preserve">      IF(_rng &lt;= _itm, _tbl, NA()),</v>
      </c>
    </row>
    <row r="393" spans="12:12" x14ac:dyDescent="0.3">
      <c r="L393" s="4" t="str">
        <f ca="1"/>
        <v xml:space="preserve">      IF( REGEXTEST(_rng, _itm), _tbl, NA())),</v>
      </c>
    </row>
    <row r="394" spans="12:12" x14ac:dyDescent="0.3">
      <c r="L394" s="4" t="str">
        <f ca="1"/>
        <v xml:space="preserve">    2),</v>
      </c>
    </row>
    <row r="395" spans="12:12" x14ac:dyDescent="0.3">
      <c r="L395" s="4" t="str">
        <f ca="1"/>
        <v xml:space="preserve">    _calc, IF(_optn &lt;&gt; 5, _mtch, ROWS(_mtch)),</v>
      </c>
    </row>
    <row r="396" spans="12:12" x14ac:dyDescent="0.3">
      <c r="L396" s="4" t="str">
        <f ca="1"/>
        <v xml:space="preserve">    _arr, IF( ISERROR(_calc), IF(_optn = 5, 0, _rep), _calc),</v>
      </c>
    </row>
    <row r="397" spans="12:12" x14ac:dyDescent="0.3">
      <c r="L397" s="4" t="str">
        <f ca="1"/>
        <v xml:space="preserve">    _hdr, CHOOSE(_optn + 1,</v>
      </c>
    </row>
    <row r="398" spans="12:12" x14ac:dyDescent="0.3">
      <c r="L398" s="4" t="str">
        <f ca="1"/>
        <v xml:space="preserve">      "Matches",</v>
      </c>
    </row>
    <row r="399" spans="12:12" x14ac:dyDescent="0.3">
      <c r="L399" s="4" t="str">
        <f ca="1"/>
        <v xml:space="preserve">      "Row,Column",</v>
      </c>
    </row>
    <row r="400" spans="12:12" x14ac:dyDescent="0.3">
      <c r="L400" s="4" t="str">
        <f ca="1"/>
        <v xml:space="preserve">      "Row,Column",</v>
      </c>
    </row>
    <row r="401" spans="12:12" x14ac:dyDescent="0.3">
      <c r="L401" s="4" t="str">
        <f ca="1"/>
        <v xml:space="preserve">      "Cell Address",</v>
      </c>
    </row>
    <row r="402" spans="12:12" x14ac:dyDescent="0.3">
      <c r="L402" s="4" t="str">
        <f ca="1"/>
        <v xml:space="preserve">      "Cell Address",</v>
      </c>
    </row>
    <row r="403" spans="12:12" x14ac:dyDescent="0.3">
      <c r="L403" s="4" t="str">
        <f ca="1"/>
        <v xml:space="preserve">      "Count of Matches"</v>
      </c>
    </row>
    <row r="404" spans="12:12" x14ac:dyDescent="0.3">
      <c r="L404" s="4" t="str">
        <f ca="1"/>
        <v xml:space="preserve">    ),</v>
      </c>
    </row>
    <row r="405" spans="12:12" x14ac:dyDescent="0.3">
      <c r="L405" s="4" t="str">
        <f ca="1"/>
        <v xml:space="preserve">    _inc, VSTACK(_hdr, _arr),</v>
      </c>
    </row>
    <row r="406" spans="12:12" x14ac:dyDescent="0.3">
      <c r="L406" s="4" t="str">
        <f ca="1"/>
        <v xml:space="preserve">    _rslt, IF( AND(_splt, _optn &gt; 0, _optn &lt; 3),</v>
      </c>
    </row>
    <row r="407" spans="12:12" x14ac:dyDescent="0.3">
      <c r="L407" s="4" t="str">
        <f ca="1"/>
        <v xml:space="preserve">      DROP( REDUCE("", _inc, LAMBDA(_acc,_val, VSTACK(_acc, TEXTSPLIT(_val, ",", , TRUE)))), 1),</v>
      </c>
    </row>
    <row r="408" spans="12:12" x14ac:dyDescent="0.3">
      <c r="L408" s="4" t="str">
        <f ca="1"/>
        <v xml:space="preserve">      _inc</v>
      </c>
    </row>
    <row r="409" spans="12:12" x14ac:dyDescent="0.3">
      <c r="L409" s="4" t="str">
        <f ca="1"/>
        <v xml:space="preserve">    ),</v>
      </c>
    </row>
    <row r="410" spans="12:12" x14ac:dyDescent="0.3">
      <c r="L410" s="4" t="str">
        <f ca="1"/>
        <v xml:space="preserve">    _out, DROP(_rslt, IF(_add, 0, 1)),</v>
      </c>
    </row>
    <row r="411" spans="12:12" x14ac:dyDescent="0.3">
      <c r="L411" s="4" t="str">
        <f ca="1"/>
        <v xml:space="preserve">    _rtn, IF( ISNA(_out), _rep, _out),</v>
      </c>
    </row>
    <row r="412" spans="12:12" x14ac:dyDescent="0.3">
      <c r="L412" s="4" t="str">
        <f ca="1"/>
        <v xml:space="preserve">    CHOOSE(_inpChk, _rtn,#REF!, #VALUE!)</v>
      </c>
    </row>
    <row r="413" spans="12:12" x14ac:dyDescent="0.3">
      <c r="L413" s="4" t="str">
        <f ca="1"/>
        <v xml:space="preserve">  )</v>
      </c>
    </row>
    <row r="414" spans="12:12" x14ac:dyDescent="0.3">
      <c r="L414" s="4" t="str">
        <f ca="1"/>
        <v>)($D$14:$O$25, F359, F360, F361, F362, F363, F364)</v>
      </c>
    </row>
    <row r="417" spans="3:12" x14ac:dyDescent="0.3">
      <c r="C417" t="s">
        <v>221</v>
      </c>
      <c r="D417" t="s">
        <v>246</v>
      </c>
    </row>
    <row r="419" spans="3:12" x14ac:dyDescent="0.3">
      <c r="E419" s="16" t="s">
        <v>17</v>
      </c>
      <c r="F419" s="25">
        <v>1</v>
      </c>
      <c r="H419" s="16" t="s">
        <v>18</v>
      </c>
      <c r="I419" s="62" t="str" cm="1">
        <f t="array" ref="I419:I420" xml:space="preserve"> _xlfn.LAMBDA(_xlpm.range,_xlpm.find_item,_xlop.match_type,_xlop.output_type,_xlop.if_not_found,_xlop.add_header,_xlop.split_output,
  _xlfn.LET(
    _xlpm._rng, _xlpm.range,
    _xlpm._itm, _xlpm.find_item,
    _xlpm._mInp, IF( OR( _xlfn.ISOMITTED(_xlpm.match_type), ISBLANK(_xlpm.match_type)), 0, INT(_xlpm.match_type)),
    _xlpm._typ, IF( ISNUMBER(_xlpm._mInp), _xlpm._mInp + 1, _xlfn.IFNA( MATCH( LOWER(_xlpm.match_type), {"=","&lt;&gt;","&gt;","&lt;","&gt;=","&lt;=","find","regex"}, 0), -1)),
    _xlpm._optn, IF( OR( _xlfn.ISOMITTED(_xlpm.output_type), ISBLANK(_xlpm.output_type)), 0, INT(_xlpm.output_type)),
    _xlpm._rep, IF( OR( _xlfn.ISOMITTED(_xlpm.if_not_found), ISBLANK(_xlpm.if_not_found)), NA(), _xlpm.if_not_found),
    _xlpm._add, IF( OR( _xlfn.ISOMITTED(_xlpm.add_header), ISBLANK(_xlpm.add_header)), FALSE, _xlpm.add_header),
    _xlpm._splt, IF( OR( _xlfn.ISOMITTED(_xlpm.split_output), ISBLANK(_xlpm.split_output)), FALSE, _xlpm.split_output),
    _xlpm._inpChk, IF(
      NOT(ISREF(_xlpm.range)), 2,
      IF(
        OR(
          _xlpm._typ &lt; 1, _xlpm._typ &gt; 8,
          NOT(ISNUMBER(_xlpm._optn)), _xlpm._optn &lt; 0, _xlpm._optn &gt; 5
        ),
      3, 1)
    ),
    _xlpm._tbl, CHOOSE(_xlpm._optn + 1,
      _xlpm._rng,
      (ROW(_xlpm._rng) - ROW( _xlfn.TAKE(_xlpm._rng, 1)) + 1) &amp; "," &amp; (COLUMN(_xlpm._rng) - COLUMN( _xlfn.TAKE(_xlpm._rng, , 1)) + 1),
      ROW(_xlpm._rng) &amp; "," &amp; COLUMN(_xlpm._rng),
      ADDRESS( ROW(_xlpm._rng), COLUMN(_xlpm._rng), 4, 1),
      ADDRESS( ROW(_xlpm._rng), COLUMN(_xlpm._rng), 1, 1),
      _xlpm._rng
    ),
    _xlpm._mtch, _xlfn.TOCOL( CHOOSE(_xlpm._typ,
      IF(_xlpm._rng = _xlpm._itm, _xlpm._tbl, NA()),
      IF(_xlpm._rng &lt;&gt; _xlpm._itm, _xlpm._tbl, NA()),
      IF(_xlpm._rng &gt; _xlpm._itm, _xlpm._tbl, NA()),
      IF(_xlpm._rng &lt; _xlpm._itm, _xlpm._tbl, NA()),
      IF(_xlpm._rng &gt;= _xlpm._itm, _xlpm._tbl, NA()),
      IF(_xlpm._rng &lt;= _xlpm._itm, _xlpm._tbl, NA()),
      IF( ISNUMBER( FIND( LOWER(_xlpm._itm), LOWER(_xlpm._rng))), _xlpm._tbl, NA()),
      IF( _xlfn.REGEXTEST(_xlpm._rng, _xlpm._itm), _xlpm._tbl, NA())),
    2),
    _xlpm._calc, IF(_xlpm._optn &lt;&gt; 5, _xlpm._mtch, ROWS(_xlpm._mtch)),
    _xlpm._arr, IF( ISERROR(_xlpm._calc), IF(_xlpm._optn = 5, 0, _xlpm._rep), _xlpm._calc),
    _xlpm._hdr, CHOOSE(_xlpm._optn + 1,
      "Matches",
      "Row,Column",
      "Row,Column",
      "Cell Address",
      "Cell Address",
      "Count of Matches"
    ),
    _xlpm._inc, _xlfn.VSTACK(_xlpm._hdr, _xlpm._arr),
    _xlpm._rslt, IF( AND(_xlpm._splt, _xlpm._optn &gt; 0, _xlpm._optn &lt; 3),
      _xlfn.DROP( _xlfn.REDUCE("", _xlpm._inc, _xlfn.LAMBDA(_xlpm._acc,_xlpm._val, _xlfn.VSTACK(_xlpm._acc, _xlfn.TEXTSPLIT(_xlpm._val, ",", , TRUE)))), 1),
      _xlpm._inc
    ),
    _xlpm._out, _xlfn.DROP(_xlpm._rslt, IF(_xlpm._add, 0, 1)),
    _xlpm._rtn, IF( ISNA(_xlpm._out), _xlpm._rep, _xlpm._out),
    CHOOSE(_xlpm._inpChk, _xlpm._rtn,#REF!, #VALUE!)
  )
)($R$14:$W$25, F419, F420, F421, F422, F423, F424)</f>
        <v>Matches</v>
      </c>
      <c r="J419" s="63"/>
      <c r="L419" s="4" t="str" cm="1">
        <f t="array" aca="1" ref="L419:L475" ca="1" xml:space="preserve"> _xlfn.TEXTSPLIT( _xlfn.FORMULATEXT(I419), , CHAR(10))</f>
        <v>= LAMBDA(range,find_item,[match_type],[output_type],[if_not_found],[add_header],[split_output],</v>
      </c>
    </row>
    <row r="420" spans="3:12" x14ac:dyDescent="0.3">
      <c r="E420" s="16" t="s">
        <v>64</v>
      </c>
      <c r="F420" s="25">
        <v>7</v>
      </c>
      <c r="I420" s="14" t="str">
        <v>(none)</v>
      </c>
      <c r="J420" s="2"/>
      <c r="L420" s="4" t="str">
        <f ca="1"/>
        <v xml:space="preserve">  LET(</v>
      </c>
    </row>
    <row r="421" spans="3:12" x14ac:dyDescent="0.3">
      <c r="E421" s="16" t="s">
        <v>47</v>
      </c>
      <c r="F421" s="26">
        <v>0</v>
      </c>
      <c r="I421" s="14"/>
      <c r="J421" s="2"/>
      <c r="L421" s="4" t="str">
        <f ca="1"/>
        <v xml:space="preserve">    _rng, range,</v>
      </c>
    </row>
    <row r="422" spans="3:12" x14ac:dyDescent="0.3">
      <c r="E422" s="16" t="s">
        <v>30</v>
      </c>
      <c r="F422" s="69" t="s">
        <v>197</v>
      </c>
      <c r="G422" s="70"/>
      <c r="I422" s="14"/>
      <c r="J422" s="2"/>
      <c r="L422" s="4" t="str">
        <f ca="1"/>
        <v xml:space="preserve">    _itm, find_item,</v>
      </c>
    </row>
    <row r="423" spans="3:12" x14ac:dyDescent="0.3">
      <c r="E423" s="16" t="s">
        <v>184</v>
      </c>
      <c r="F423" s="73">
        <v>1</v>
      </c>
      <c r="G423" s="74"/>
      <c r="I423" s="14"/>
      <c r="J423" s="2"/>
      <c r="L423" s="4" t="str">
        <f ca="1"/>
        <v xml:space="preserve">    _mInp, IF( OR( ISOMITTED(match_type), ISBLANK(match_type)), 0, INT(match_type)),</v>
      </c>
    </row>
    <row r="424" spans="3:12" x14ac:dyDescent="0.3">
      <c r="E424" s="16" t="s">
        <v>187</v>
      </c>
      <c r="F424" s="73">
        <v>1</v>
      </c>
      <c r="G424" s="74"/>
      <c r="I424" s="14"/>
      <c r="J424" s="2"/>
      <c r="L424" s="4" t="str">
        <f ca="1"/>
        <v xml:space="preserve">    _typ, IF( ISNUMBER(_mInp), _mInp + 1, IFNA( MATCH( LOWER(match_type), {"=","&lt;&gt;","&gt;","&lt;","&gt;=","&lt;=","find","regex"}, 0), -1)),</v>
      </c>
    </row>
    <row r="425" spans="3:12" x14ac:dyDescent="0.3">
      <c r="I425" s="14"/>
      <c r="J425" s="2"/>
      <c r="L425" s="4" t="str">
        <f ca="1"/>
        <v xml:space="preserve">    _optn, IF( OR( ISOMITTED(output_type), ISBLANK(output_type)), 0, INT(output_type)),</v>
      </c>
    </row>
    <row r="426" spans="3:12" x14ac:dyDescent="0.3">
      <c r="L426" s="4" t="str">
        <f ca="1"/>
        <v xml:space="preserve">    _rep, IF( OR( ISOMITTED(if_not_found), ISBLANK(if_not_found)), NA(), if_not_found),</v>
      </c>
    </row>
    <row r="427" spans="3:12" x14ac:dyDescent="0.3">
      <c r="D427" s="43" t="s">
        <v>85</v>
      </c>
      <c r="E427" s="44"/>
      <c r="F427" s="43" t="s">
        <v>89</v>
      </c>
      <c r="G427" s="44"/>
      <c r="L427" s="4" t="str">
        <f ca="1"/>
        <v xml:space="preserve">    _add, IF( OR( ISOMITTED(add_header), ISBLANK(add_header)), FALSE, add_header),</v>
      </c>
    </row>
    <row r="428" spans="3:12" x14ac:dyDescent="0.3">
      <c r="D428" s="45">
        <v>0</v>
      </c>
      <c r="E428" s="46" t="s">
        <v>62</v>
      </c>
      <c r="F428" s="45">
        <v>0</v>
      </c>
      <c r="G428" s="46" t="s">
        <v>146</v>
      </c>
      <c r="L428" s="4" t="str">
        <f ca="1"/>
        <v xml:space="preserve">    _splt, IF( OR( ISOMITTED(split_output), ISBLANK(split_output)), FALSE, split_output),</v>
      </c>
    </row>
    <row r="429" spans="3:12" x14ac:dyDescent="0.3">
      <c r="D429" s="45">
        <v>1</v>
      </c>
      <c r="E429" s="46" t="s">
        <v>63</v>
      </c>
      <c r="F429" s="45">
        <v>1</v>
      </c>
      <c r="G429" s="46" t="s">
        <v>48</v>
      </c>
      <c r="L429" s="4" t="str">
        <f ca="1"/>
        <v xml:space="preserve">    _inpChk, IF(</v>
      </c>
    </row>
    <row r="430" spans="3:12" x14ac:dyDescent="0.3">
      <c r="D430" s="45">
        <v>2</v>
      </c>
      <c r="E430" s="46" t="s">
        <v>50</v>
      </c>
      <c r="F430" s="45">
        <v>2</v>
      </c>
      <c r="G430" s="46" t="s">
        <v>49</v>
      </c>
      <c r="L430" s="4" t="str">
        <f ca="1"/>
        <v xml:space="preserve">      NOT(ISREF(range)), 2,</v>
      </c>
    </row>
    <row r="431" spans="3:12" x14ac:dyDescent="0.3">
      <c r="D431" s="45">
        <v>3</v>
      </c>
      <c r="E431" s="46" t="s">
        <v>51</v>
      </c>
      <c r="F431" s="45">
        <v>3</v>
      </c>
      <c r="G431" s="46" t="s">
        <v>143</v>
      </c>
      <c r="L431" s="4" t="str">
        <f ca="1"/>
        <v xml:space="preserve">      IF(</v>
      </c>
    </row>
    <row r="432" spans="3:12" x14ac:dyDescent="0.3">
      <c r="D432" s="45">
        <v>4</v>
      </c>
      <c r="E432" s="46" t="s">
        <v>52</v>
      </c>
      <c r="F432" s="45">
        <v>4</v>
      </c>
      <c r="G432" s="46" t="s">
        <v>144</v>
      </c>
      <c r="L432" s="4" t="str">
        <f ca="1"/>
        <v xml:space="preserve">        OR(</v>
      </c>
    </row>
    <row r="433" spans="4:12" x14ac:dyDescent="0.3">
      <c r="D433" s="45">
        <v>5</v>
      </c>
      <c r="E433" s="46" t="s">
        <v>53</v>
      </c>
      <c r="F433" s="45">
        <v>5</v>
      </c>
      <c r="G433" s="46" t="s">
        <v>145</v>
      </c>
      <c r="L433" s="4" t="str">
        <f ca="1"/>
        <v xml:space="preserve">          _typ &lt; 1, _typ &gt; 8,</v>
      </c>
    </row>
    <row r="434" spans="4:12" x14ac:dyDescent="0.3">
      <c r="D434" s="45">
        <v>6</v>
      </c>
      <c r="E434" s="46" t="s">
        <v>245</v>
      </c>
      <c r="F434" s="27"/>
      <c r="L434" s="4" t="str">
        <f ca="1"/>
        <v xml:space="preserve">          NOT(ISNUMBER(_optn)), _optn &lt; 0, _optn &gt; 5</v>
      </c>
    </row>
    <row r="435" spans="4:12" x14ac:dyDescent="0.3">
      <c r="D435" s="45">
        <v>7</v>
      </c>
      <c r="E435" s="46" t="s">
        <v>61</v>
      </c>
      <c r="L435" s="4" t="str">
        <f ca="1"/>
        <v xml:space="preserve">        ),</v>
      </c>
    </row>
    <row r="436" spans="4:12" x14ac:dyDescent="0.3">
      <c r="L436" s="4" t="str">
        <f ca="1"/>
        <v xml:space="preserve">      3, 1)</v>
      </c>
    </row>
    <row r="437" spans="4:12" x14ac:dyDescent="0.3">
      <c r="L437" s="4" t="str">
        <f ca="1"/>
        <v xml:space="preserve">    ),</v>
      </c>
    </row>
    <row r="438" spans="4:12" x14ac:dyDescent="0.3">
      <c r="L438" s="4" t="str">
        <f ca="1"/>
        <v xml:space="preserve">    _tbl, CHOOSE(_optn + 1,</v>
      </c>
    </row>
    <row r="439" spans="4:12" x14ac:dyDescent="0.3">
      <c r="L439" s="4" t="str">
        <f ca="1"/>
        <v xml:space="preserve">      _rng,</v>
      </c>
    </row>
    <row r="440" spans="4:12" x14ac:dyDescent="0.3">
      <c r="L440" s="4" t="str">
        <f ca="1"/>
        <v xml:space="preserve">      (ROW(_rng) - ROW( TAKE(_rng, 1)) + 1) &amp; "," &amp; (COLUMN(_rng) - COLUMN( TAKE(_rng, , 1)) + 1),</v>
      </c>
    </row>
    <row r="441" spans="4:12" x14ac:dyDescent="0.3">
      <c r="L441" s="4" t="str">
        <f ca="1"/>
        <v xml:space="preserve">      ROW(_rng) &amp; "," &amp; COLUMN(_rng),</v>
      </c>
    </row>
    <row r="442" spans="4:12" x14ac:dyDescent="0.3">
      <c r="L442" s="4" t="str">
        <f ca="1"/>
        <v xml:space="preserve">      ADDRESS( ROW(_rng), COLUMN(_rng), 4, 1),</v>
      </c>
    </row>
    <row r="443" spans="4:12" x14ac:dyDescent="0.3">
      <c r="L443" s="4" t="str">
        <f ca="1"/>
        <v xml:space="preserve">      ADDRESS( ROW(_rng), COLUMN(_rng), 1, 1),</v>
      </c>
    </row>
    <row r="444" spans="4:12" x14ac:dyDescent="0.3">
      <c r="L444" s="4" t="str">
        <f ca="1"/>
        <v xml:space="preserve">      _rng</v>
      </c>
    </row>
    <row r="445" spans="4:12" x14ac:dyDescent="0.3">
      <c r="L445" s="4" t="str">
        <f ca="1"/>
        <v xml:space="preserve">    ),</v>
      </c>
    </row>
    <row r="446" spans="4:12" x14ac:dyDescent="0.3">
      <c r="L446" s="4" t="str">
        <f ca="1"/>
        <v xml:space="preserve">    _mtch, TOCOL( CHOOSE(_typ,</v>
      </c>
    </row>
    <row r="447" spans="4:12" x14ac:dyDescent="0.3">
      <c r="L447" s="4" t="str">
        <f ca="1"/>
        <v xml:space="preserve">      IF(_rng = _itm, _tbl, NA()),</v>
      </c>
    </row>
    <row r="448" spans="4:12" x14ac:dyDescent="0.3">
      <c r="L448" s="4" t="str">
        <f ca="1"/>
        <v xml:space="preserve">      IF(_rng &lt;&gt; _itm, _tbl, NA()),</v>
      </c>
    </row>
    <row r="449" spans="12:12" x14ac:dyDescent="0.3">
      <c r="L449" s="4" t="str">
        <f ca="1"/>
        <v xml:space="preserve">      IF(_rng &gt; _itm, _tbl, NA()),</v>
      </c>
    </row>
    <row r="450" spans="12:12" x14ac:dyDescent="0.3">
      <c r="L450" s="4" t="str">
        <f ca="1"/>
        <v xml:space="preserve">      IF(_rng &lt; _itm, _tbl, NA()),</v>
      </c>
    </row>
    <row r="451" spans="12:12" x14ac:dyDescent="0.3">
      <c r="L451" s="4" t="str">
        <f ca="1"/>
        <v xml:space="preserve">      IF(_rng &gt;= _itm, _tbl, NA()),</v>
      </c>
    </row>
    <row r="452" spans="12:12" x14ac:dyDescent="0.3">
      <c r="L452" s="4" t="str">
        <f ca="1"/>
        <v xml:space="preserve">      IF(_rng &lt;= _itm, _tbl, NA()),</v>
      </c>
    </row>
    <row r="453" spans="12:12" x14ac:dyDescent="0.3">
      <c r="L453" s="4" t="str">
        <f ca="1"/>
        <v xml:space="preserve">      IF( ISNUMBER( FIND( LOWER(_itm), LOWER(_rng))), _tbl, NA()),</v>
      </c>
    </row>
    <row r="454" spans="12:12" x14ac:dyDescent="0.3">
      <c r="L454" s="4" t="str">
        <f ca="1"/>
        <v xml:space="preserve">      IF( REGEXTEST(_rng, _itm), _tbl, NA())),</v>
      </c>
    </row>
    <row r="455" spans="12:12" x14ac:dyDescent="0.3">
      <c r="L455" s="4" t="str">
        <f ca="1"/>
        <v xml:space="preserve">    2),</v>
      </c>
    </row>
    <row r="456" spans="12:12" x14ac:dyDescent="0.3">
      <c r="L456" s="4" t="str">
        <f ca="1"/>
        <v xml:space="preserve">    _calc, IF(_optn &lt;&gt; 5, _mtch, ROWS(_mtch)),</v>
      </c>
    </row>
    <row r="457" spans="12:12" x14ac:dyDescent="0.3">
      <c r="L457" s="4" t="str">
        <f ca="1"/>
        <v xml:space="preserve">    _arr, IF( ISERROR(_calc), IF(_optn = 5, 0, _rep), _calc),</v>
      </c>
    </row>
    <row r="458" spans="12:12" x14ac:dyDescent="0.3">
      <c r="L458" s="4" t="str">
        <f ca="1"/>
        <v xml:space="preserve">    _hdr, CHOOSE(_optn + 1,</v>
      </c>
    </row>
    <row r="459" spans="12:12" x14ac:dyDescent="0.3">
      <c r="L459" s="4" t="str">
        <f ca="1"/>
        <v xml:space="preserve">      "Matches",</v>
      </c>
    </row>
    <row r="460" spans="12:12" x14ac:dyDescent="0.3">
      <c r="L460" s="4" t="str">
        <f ca="1"/>
        <v xml:space="preserve">      "Row,Column",</v>
      </c>
    </row>
    <row r="461" spans="12:12" x14ac:dyDescent="0.3">
      <c r="L461" s="4" t="str">
        <f ca="1"/>
        <v xml:space="preserve">      "Row,Column",</v>
      </c>
    </row>
    <row r="462" spans="12:12" x14ac:dyDescent="0.3">
      <c r="L462" s="4" t="str">
        <f ca="1"/>
        <v xml:space="preserve">      "Cell Address",</v>
      </c>
    </row>
    <row r="463" spans="12:12" x14ac:dyDescent="0.3">
      <c r="L463" s="4" t="str">
        <f ca="1"/>
        <v xml:space="preserve">      "Cell Address",</v>
      </c>
    </row>
    <row r="464" spans="12:12" x14ac:dyDescent="0.3">
      <c r="L464" s="4" t="str">
        <f ca="1"/>
        <v xml:space="preserve">      "Count of Matches"</v>
      </c>
    </row>
    <row r="465" spans="2:12" x14ac:dyDescent="0.3">
      <c r="L465" s="4" t="str">
        <f ca="1"/>
        <v xml:space="preserve">    ),</v>
      </c>
    </row>
    <row r="466" spans="2:12" x14ac:dyDescent="0.3">
      <c r="L466" s="4" t="str">
        <f ca="1"/>
        <v xml:space="preserve">    _inc, VSTACK(_hdr, _arr),</v>
      </c>
    </row>
    <row r="467" spans="2:12" x14ac:dyDescent="0.3">
      <c r="L467" s="4" t="str">
        <f ca="1"/>
        <v xml:space="preserve">    _rslt, IF( AND(_splt, _optn &gt; 0, _optn &lt; 3),</v>
      </c>
    </row>
    <row r="468" spans="2:12" x14ac:dyDescent="0.3">
      <c r="L468" s="4" t="str">
        <f ca="1"/>
        <v xml:space="preserve">      DROP( REDUCE("", _inc, LAMBDA(_acc,_val, VSTACK(_acc, TEXTSPLIT(_val, ",", , TRUE)))), 1),</v>
      </c>
    </row>
    <row r="469" spans="2:12" x14ac:dyDescent="0.3">
      <c r="L469" s="4" t="str">
        <f ca="1"/>
        <v xml:space="preserve">      _inc</v>
      </c>
    </row>
    <row r="470" spans="2:12" x14ac:dyDescent="0.3">
      <c r="L470" s="4" t="str">
        <f ca="1"/>
        <v xml:space="preserve">    ),</v>
      </c>
    </row>
    <row r="471" spans="2:12" x14ac:dyDescent="0.3">
      <c r="L471" s="4" t="str">
        <f ca="1"/>
        <v xml:space="preserve">    _out, DROP(_rslt, IF(_add, 0, 1)),</v>
      </c>
    </row>
    <row r="472" spans="2:12" x14ac:dyDescent="0.3">
      <c r="L472" s="4" t="str">
        <f ca="1"/>
        <v xml:space="preserve">    _rtn, IF( ISNA(_out), _rep, _out),</v>
      </c>
    </row>
    <row r="473" spans="2:12" x14ac:dyDescent="0.3">
      <c r="L473" s="4" t="str">
        <f ca="1"/>
        <v xml:space="preserve">    CHOOSE(_inpChk, _rtn,#REF!, #VALUE!)</v>
      </c>
    </row>
    <row r="474" spans="2:12" x14ac:dyDescent="0.3">
      <c r="L474" s="4" t="str">
        <f ca="1"/>
        <v xml:space="preserve">  )</v>
      </c>
    </row>
    <row r="475" spans="2:12" x14ac:dyDescent="0.3">
      <c r="L475" s="4" t="str">
        <f ca="1"/>
        <v>)($R$14:$W$25, F419, F420, F421, F422, F423, F424)</v>
      </c>
    </row>
    <row r="478" spans="2:12" s="10" customFormat="1" ht="16.2" thickBot="1" x14ac:dyDescent="0.35">
      <c r="B478" s="11">
        <f xml:space="preserve"> MAX(B$1:B477) + 1</f>
        <v>2</v>
      </c>
      <c r="C478" s="10" t="s">
        <v>11</v>
      </c>
    </row>
    <row r="480" spans="2:12" x14ac:dyDescent="0.3">
      <c r="B480" s="15" t="s">
        <v>90</v>
      </c>
    </row>
    <row r="481" spans="2:9" x14ac:dyDescent="0.3">
      <c r="C481" t="s">
        <v>220</v>
      </c>
    </row>
    <row r="482" spans="2:9" x14ac:dyDescent="0.3">
      <c r="C482" t="s">
        <v>219</v>
      </c>
    </row>
    <row r="483" spans="2:9" x14ac:dyDescent="0.3">
      <c r="C483" t="s">
        <v>252</v>
      </c>
    </row>
    <row r="484" spans="2:9" x14ac:dyDescent="0.3">
      <c r="C484" t="s">
        <v>253</v>
      </c>
    </row>
    <row r="486" spans="2:9" x14ac:dyDescent="0.3">
      <c r="B486" s="15" t="s">
        <v>91</v>
      </c>
    </row>
    <row r="487" spans="2:9" x14ac:dyDescent="0.3">
      <c r="C487" s="34" t="s">
        <v>94</v>
      </c>
      <c r="F487" t="s">
        <v>142</v>
      </c>
    </row>
    <row r="488" spans="2:9" x14ac:dyDescent="0.3">
      <c r="C488" s="34" t="s">
        <v>95</v>
      </c>
      <c r="F488" t="s">
        <v>150</v>
      </c>
    </row>
    <row r="489" spans="2:9" x14ac:dyDescent="0.3">
      <c r="C489" s="34"/>
      <c r="H489" t="s">
        <v>151</v>
      </c>
    </row>
    <row r="490" spans="2:9" x14ac:dyDescent="0.3">
      <c r="C490" s="34"/>
      <c r="H490" t="s">
        <v>166</v>
      </c>
    </row>
    <row r="491" spans="2:9" x14ac:dyDescent="0.3">
      <c r="C491" s="34" t="s">
        <v>96</v>
      </c>
      <c r="F491" t="s">
        <v>149</v>
      </c>
    </row>
    <row r="492" spans="2:9" x14ac:dyDescent="0.3">
      <c r="C492" s="34"/>
      <c r="H492" t="s">
        <v>152</v>
      </c>
    </row>
    <row r="493" spans="2:9" x14ac:dyDescent="0.3">
      <c r="C493" s="34"/>
      <c r="H493" t="s">
        <v>212</v>
      </c>
    </row>
    <row r="494" spans="2:9" x14ac:dyDescent="0.3">
      <c r="C494" s="34"/>
      <c r="G494" s="47" t="s">
        <v>153</v>
      </c>
      <c r="H494" s="47">
        <v>0</v>
      </c>
      <c r="I494" s="5" t="s">
        <v>213</v>
      </c>
    </row>
    <row r="495" spans="2:9" x14ac:dyDescent="0.3">
      <c r="C495" s="34"/>
      <c r="G495" s="47" t="s">
        <v>154</v>
      </c>
      <c r="H495" s="47">
        <v>1</v>
      </c>
      <c r="I495" s="5" t="s">
        <v>160</v>
      </c>
    </row>
    <row r="496" spans="2:9" x14ac:dyDescent="0.3">
      <c r="C496" s="34"/>
      <c r="G496" s="47" t="s">
        <v>155</v>
      </c>
      <c r="H496" s="47">
        <v>2</v>
      </c>
      <c r="I496" s="5" t="s">
        <v>161</v>
      </c>
    </row>
    <row r="497" spans="3:9" x14ac:dyDescent="0.3">
      <c r="C497" s="34"/>
      <c r="G497" s="47" t="s">
        <v>156</v>
      </c>
      <c r="H497" s="47">
        <v>3</v>
      </c>
      <c r="I497" s="5" t="s">
        <v>162</v>
      </c>
    </row>
    <row r="498" spans="3:9" x14ac:dyDescent="0.3">
      <c r="C498" s="34"/>
      <c r="G498" s="47" t="s">
        <v>157</v>
      </c>
      <c r="H498" s="47">
        <v>4</v>
      </c>
      <c r="I498" s="5" t="s">
        <v>163</v>
      </c>
    </row>
    <row r="499" spans="3:9" x14ac:dyDescent="0.3">
      <c r="C499" s="34"/>
      <c r="G499" s="47" t="s">
        <v>158</v>
      </c>
      <c r="H499" s="47">
        <v>5</v>
      </c>
      <c r="I499" s="5" t="s">
        <v>164</v>
      </c>
    </row>
    <row r="500" spans="3:9" x14ac:dyDescent="0.3">
      <c r="C500" s="34"/>
      <c r="G500" s="48" t="s">
        <v>250</v>
      </c>
      <c r="H500" s="47">
        <v>6</v>
      </c>
      <c r="I500" s="5" t="s">
        <v>251</v>
      </c>
    </row>
    <row r="501" spans="3:9" x14ac:dyDescent="0.3">
      <c r="C501" s="34"/>
      <c r="G501" s="48" t="s">
        <v>159</v>
      </c>
      <c r="H501" s="47">
        <v>7</v>
      </c>
      <c r="I501" s="5" t="s">
        <v>165</v>
      </c>
    </row>
    <row r="502" spans="3:9" x14ac:dyDescent="0.3">
      <c r="C502" s="34" t="s">
        <v>97</v>
      </c>
      <c r="F502" t="s">
        <v>214</v>
      </c>
    </row>
    <row r="503" spans="3:9" x14ac:dyDescent="0.3">
      <c r="C503" s="34"/>
      <c r="H503" s="47">
        <v>0</v>
      </c>
      <c r="I503" s="5" t="s">
        <v>215</v>
      </c>
    </row>
    <row r="504" spans="3:9" x14ac:dyDescent="0.3">
      <c r="C504" s="34"/>
      <c r="H504" s="47">
        <v>1</v>
      </c>
      <c r="I504" s="5" t="s">
        <v>167</v>
      </c>
    </row>
    <row r="505" spans="3:9" x14ac:dyDescent="0.3">
      <c r="C505" s="34"/>
      <c r="H505" s="47">
        <v>2</v>
      </c>
      <c r="I505" s="5" t="s">
        <v>168</v>
      </c>
    </row>
    <row r="506" spans="3:9" x14ac:dyDescent="0.3">
      <c r="C506" s="34"/>
      <c r="H506" s="47">
        <v>3</v>
      </c>
      <c r="I506" s="5" t="s">
        <v>169</v>
      </c>
    </row>
    <row r="507" spans="3:9" x14ac:dyDescent="0.3">
      <c r="C507" s="34"/>
      <c r="H507" s="47">
        <v>4</v>
      </c>
      <c r="I507" s="5" t="s">
        <v>255</v>
      </c>
    </row>
    <row r="508" spans="3:9" x14ac:dyDescent="0.3">
      <c r="C508" s="34"/>
      <c r="H508" s="47">
        <v>5</v>
      </c>
      <c r="I508" s="5" t="s">
        <v>147</v>
      </c>
    </row>
    <row r="509" spans="3:9" x14ac:dyDescent="0.3">
      <c r="C509" s="34" t="s">
        <v>98</v>
      </c>
      <c r="F509" t="s">
        <v>148</v>
      </c>
    </row>
    <row r="510" spans="3:9" x14ac:dyDescent="0.3">
      <c r="C510" s="34"/>
      <c r="H510" t="s">
        <v>218</v>
      </c>
    </row>
    <row r="511" spans="3:9" x14ac:dyDescent="0.3">
      <c r="C511" s="34" t="s">
        <v>178</v>
      </c>
      <c r="F511" t="s">
        <v>172</v>
      </c>
    </row>
    <row r="512" spans="3:9" x14ac:dyDescent="0.3">
      <c r="C512" s="34"/>
      <c r="H512" t="s">
        <v>216</v>
      </c>
    </row>
    <row r="513" spans="2:8" x14ac:dyDescent="0.3">
      <c r="C513" s="34"/>
      <c r="H513" t="s">
        <v>217</v>
      </c>
    </row>
    <row r="514" spans="2:8" x14ac:dyDescent="0.3">
      <c r="C514" s="34" t="s">
        <v>99</v>
      </c>
      <c r="F514" t="s">
        <v>170</v>
      </c>
    </row>
    <row r="515" spans="2:8" x14ac:dyDescent="0.3">
      <c r="C515" s="34"/>
      <c r="H515" t="s">
        <v>171</v>
      </c>
    </row>
    <row r="516" spans="2:8" x14ac:dyDescent="0.3">
      <c r="C516" s="34"/>
      <c r="H516" t="s">
        <v>216</v>
      </c>
    </row>
    <row r="517" spans="2:8" x14ac:dyDescent="0.3">
      <c r="C517" s="34"/>
      <c r="H517" t="s">
        <v>217</v>
      </c>
    </row>
    <row r="519" spans="2:8" x14ac:dyDescent="0.3">
      <c r="B519" s="15" t="s">
        <v>92</v>
      </c>
    </row>
    <row r="520" spans="2:8" x14ac:dyDescent="0.3">
      <c r="C520" s="35" t="s">
        <v>100</v>
      </c>
      <c r="D520" s="36"/>
      <c r="F520" t="s">
        <v>173</v>
      </c>
    </row>
    <row r="521" spans="2:8" x14ac:dyDescent="0.3">
      <c r="C521" s="35" t="s">
        <v>101</v>
      </c>
      <c r="D521" s="36"/>
      <c r="F521" s="42" t="s">
        <v>174</v>
      </c>
    </row>
    <row r="522" spans="2:8" x14ac:dyDescent="0.3">
      <c r="C522" s="35" t="s">
        <v>101</v>
      </c>
      <c r="D522" s="36"/>
      <c r="F522" s="42" t="s">
        <v>175</v>
      </c>
    </row>
    <row r="524" spans="2:8" x14ac:dyDescent="0.3">
      <c r="B524" s="15" t="s">
        <v>93</v>
      </c>
    </row>
    <row r="525" spans="2:8" x14ac:dyDescent="0.3">
      <c r="C525" s="33" t="s">
        <v>1</v>
      </c>
    </row>
    <row r="526" spans="2:8" x14ac:dyDescent="0.3">
      <c r="C526" s="37" t="s">
        <v>107</v>
      </c>
    </row>
    <row r="527" spans="2:8" x14ac:dyDescent="0.3">
      <c r="C527" s="49" t="s">
        <v>102</v>
      </c>
    </row>
    <row r="528" spans="2:8" x14ac:dyDescent="0.3">
      <c r="C528" s="49" t="s">
        <v>106</v>
      </c>
    </row>
    <row r="529" spans="3:3" x14ac:dyDescent="0.3">
      <c r="C529" s="49" t="s">
        <v>105</v>
      </c>
    </row>
    <row r="530" spans="3:3" x14ac:dyDescent="0.3">
      <c r="C530" s="49" t="s">
        <v>104</v>
      </c>
    </row>
    <row r="531" spans="3:3" x14ac:dyDescent="0.3">
      <c r="C531" s="49" t="s">
        <v>103</v>
      </c>
    </row>
    <row r="532" spans="3:3" x14ac:dyDescent="0.3">
      <c r="C532" s="49" t="s">
        <v>177</v>
      </c>
    </row>
    <row r="533" spans="3:3" x14ac:dyDescent="0.3">
      <c r="C533" s="49" t="s">
        <v>179</v>
      </c>
    </row>
    <row r="534" spans="3:3" x14ac:dyDescent="0.3">
      <c r="C534" s="37" t="s">
        <v>108</v>
      </c>
    </row>
    <row r="535" spans="3:3" x14ac:dyDescent="0.3">
      <c r="C535" s="38" t="s">
        <v>2</v>
      </c>
    </row>
    <row r="536" spans="3:3" x14ac:dyDescent="0.3">
      <c r="C536" s="39" t="s">
        <v>109</v>
      </c>
    </row>
    <row r="537" spans="3:3" x14ac:dyDescent="0.3">
      <c r="C537" s="39" t="s">
        <v>110</v>
      </c>
    </row>
    <row r="538" spans="3:3" x14ac:dyDescent="0.3">
      <c r="C538" s="51" t="s">
        <v>180</v>
      </c>
    </row>
    <row r="539" spans="3:3" x14ac:dyDescent="0.3">
      <c r="C539" s="39" t="s">
        <v>190</v>
      </c>
    </row>
    <row r="540" spans="3:3" x14ac:dyDescent="0.3">
      <c r="C540" s="39" t="s">
        <v>247</v>
      </c>
    </row>
    <row r="541" spans="3:3" x14ac:dyDescent="0.3">
      <c r="C541" s="39" t="s">
        <v>191</v>
      </c>
    </row>
    <row r="542" spans="3:3" x14ac:dyDescent="0.3">
      <c r="C542" s="39" t="s">
        <v>111</v>
      </c>
    </row>
    <row r="543" spans="3:3" x14ac:dyDescent="0.3">
      <c r="C543" s="39" t="s">
        <v>188</v>
      </c>
    </row>
    <row r="544" spans="3:3" x14ac:dyDescent="0.3">
      <c r="C544" s="39" t="s">
        <v>189</v>
      </c>
    </row>
    <row r="545" spans="3:4" x14ac:dyDescent="0.3">
      <c r="C545" s="51" t="s">
        <v>205</v>
      </c>
    </row>
    <row r="546" spans="3:4" x14ac:dyDescent="0.3">
      <c r="C546" s="51" t="s">
        <v>206</v>
      </c>
    </row>
    <row r="547" spans="3:4" x14ac:dyDescent="0.3">
      <c r="C547" s="51" t="s">
        <v>207</v>
      </c>
    </row>
    <row r="548" spans="3:4" x14ac:dyDescent="0.3">
      <c r="C548" s="39" t="s">
        <v>112</v>
      </c>
    </row>
    <row r="549" spans="3:4" x14ac:dyDescent="0.3">
      <c r="C549" s="41" t="s">
        <v>113</v>
      </c>
    </row>
    <row r="550" spans="3:4" x14ac:dyDescent="0.3">
      <c r="C550" s="52" t="s">
        <v>114</v>
      </c>
    </row>
    <row r="551" spans="3:4" x14ac:dyDescent="0.3">
      <c r="C551" s="53" t="s">
        <v>115</v>
      </c>
      <c r="D551" s="40"/>
    </row>
    <row r="552" spans="3:4" x14ac:dyDescent="0.3">
      <c r="C552" s="54" t="s">
        <v>248</v>
      </c>
      <c r="D552" s="40"/>
    </row>
    <row r="553" spans="3:4" x14ac:dyDescent="0.3">
      <c r="C553" s="54" t="s">
        <v>116</v>
      </c>
      <c r="D553" s="40"/>
    </row>
    <row r="554" spans="3:4" x14ac:dyDescent="0.3">
      <c r="C554" s="53" t="s">
        <v>117</v>
      </c>
      <c r="D554" s="40"/>
    </row>
    <row r="555" spans="3:4" x14ac:dyDescent="0.3">
      <c r="C555" s="50" t="s">
        <v>118</v>
      </c>
    </row>
    <row r="556" spans="3:4" x14ac:dyDescent="0.3">
      <c r="C556" s="39" t="s">
        <v>117</v>
      </c>
    </row>
    <row r="557" spans="3:4" x14ac:dyDescent="0.3">
      <c r="C557" s="51" t="s">
        <v>140</v>
      </c>
    </row>
    <row r="558" spans="3:4" x14ac:dyDescent="0.3">
      <c r="C558" s="51" t="s">
        <v>176</v>
      </c>
    </row>
    <row r="559" spans="3:4" x14ac:dyDescent="0.3">
      <c r="C559" s="39" t="s">
        <v>119</v>
      </c>
    </row>
    <row r="560" spans="3:4" x14ac:dyDescent="0.3">
      <c r="C560" s="41" t="s">
        <v>120</v>
      </c>
    </row>
    <row r="561" spans="3:3" x14ac:dyDescent="0.3">
      <c r="C561" s="41" t="s">
        <v>121</v>
      </c>
    </row>
    <row r="562" spans="3:3" x14ac:dyDescent="0.3">
      <c r="C562" s="41" t="s">
        <v>122</v>
      </c>
    </row>
    <row r="563" spans="3:3" x14ac:dyDescent="0.3">
      <c r="C563" s="41" t="s">
        <v>123</v>
      </c>
    </row>
    <row r="564" spans="3:3" x14ac:dyDescent="0.3">
      <c r="C564" s="41" t="s">
        <v>124</v>
      </c>
    </row>
    <row r="565" spans="3:3" x14ac:dyDescent="0.3">
      <c r="C565" s="41" t="s">
        <v>125</v>
      </c>
    </row>
    <row r="566" spans="3:3" x14ac:dyDescent="0.3">
      <c r="C566" s="39" t="s">
        <v>117</v>
      </c>
    </row>
    <row r="567" spans="3:3" x14ac:dyDescent="0.3">
      <c r="C567" s="51" t="s">
        <v>137</v>
      </c>
    </row>
    <row r="568" spans="3:3" x14ac:dyDescent="0.3">
      <c r="C568" s="51" t="s">
        <v>138</v>
      </c>
    </row>
    <row r="569" spans="3:3" x14ac:dyDescent="0.3">
      <c r="C569" s="51" t="s">
        <v>141</v>
      </c>
    </row>
    <row r="570" spans="3:3" x14ac:dyDescent="0.3">
      <c r="C570" s="51" t="s">
        <v>139</v>
      </c>
    </row>
    <row r="571" spans="3:3" x14ac:dyDescent="0.3">
      <c r="C571" s="39" t="s">
        <v>334</v>
      </c>
    </row>
    <row r="572" spans="3:3" x14ac:dyDescent="0.3">
      <c r="C572" s="41" t="s">
        <v>335</v>
      </c>
    </row>
    <row r="573" spans="3:3" x14ac:dyDescent="0.3">
      <c r="C573" s="52" t="s">
        <v>126</v>
      </c>
    </row>
    <row r="574" spans="3:3" x14ac:dyDescent="0.3">
      <c r="C574" s="52" t="s">
        <v>127</v>
      </c>
    </row>
    <row r="575" spans="3:3" x14ac:dyDescent="0.3">
      <c r="C575" s="52" t="s">
        <v>128</v>
      </c>
    </row>
    <row r="576" spans="3:3" x14ac:dyDescent="0.3">
      <c r="C576" s="52" t="s">
        <v>129</v>
      </c>
    </row>
    <row r="577" spans="3:3" x14ac:dyDescent="0.3">
      <c r="C577" s="52" t="s">
        <v>130</v>
      </c>
    </row>
    <row r="578" spans="3:3" x14ac:dyDescent="0.3">
      <c r="C578" s="52" t="s">
        <v>131</v>
      </c>
    </row>
    <row r="579" spans="3:3" x14ac:dyDescent="0.3">
      <c r="C579" s="52" t="s">
        <v>249</v>
      </c>
    </row>
    <row r="580" spans="3:3" x14ac:dyDescent="0.3">
      <c r="C580" s="52" t="s">
        <v>336</v>
      </c>
    </row>
    <row r="581" spans="3:3" x14ac:dyDescent="0.3">
      <c r="C581" s="41" t="s">
        <v>117</v>
      </c>
    </row>
    <row r="582" spans="3:3" x14ac:dyDescent="0.3">
      <c r="C582" s="39" t="s">
        <v>132</v>
      </c>
    </row>
    <row r="583" spans="3:3" x14ac:dyDescent="0.3">
      <c r="C583" s="51" t="s">
        <v>136</v>
      </c>
    </row>
    <row r="584" spans="3:3" x14ac:dyDescent="0.3">
      <c r="C584" s="39" t="s">
        <v>337</v>
      </c>
    </row>
    <row r="585" spans="3:3" x14ac:dyDescent="0.3">
      <c r="C585" s="51" t="s">
        <v>135</v>
      </c>
    </row>
    <row r="586" spans="3:3" x14ac:dyDescent="0.3">
      <c r="C586" s="39" t="s">
        <v>198</v>
      </c>
    </row>
    <row r="587" spans="3:3" x14ac:dyDescent="0.3">
      <c r="C587" s="51" t="s">
        <v>208</v>
      </c>
    </row>
    <row r="588" spans="3:3" x14ac:dyDescent="0.3">
      <c r="C588" s="39" t="s">
        <v>192</v>
      </c>
    </row>
    <row r="589" spans="3:3" x14ac:dyDescent="0.3">
      <c r="C589" s="41" t="s">
        <v>193</v>
      </c>
    </row>
    <row r="590" spans="3:3" x14ac:dyDescent="0.3">
      <c r="C590" s="41" t="s">
        <v>194</v>
      </c>
    </row>
    <row r="591" spans="3:3" x14ac:dyDescent="0.3">
      <c r="C591" s="41" t="s">
        <v>194</v>
      </c>
    </row>
    <row r="592" spans="3:3" x14ac:dyDescent="0.3">
      <c r="C592" s="41" t="s">
        <v>195</v>
      </c>
    </row>
    <row r="593" spans="3:3" x14ac:dyDescent="0.3">
      <c r="C593" s="41" t="s">
        <v>195</v>
      </c>
    </row>
    <row r="594" spans="3:3" x14ac:dyDescent="0.3">
      <c r="C594" s="41" t="s">
        <v>196</v>
      </c>
    </row>
    <row r="595" spans="3:3" x14ac:dyDescent="0.3">
      <c r="C595" s="39" t="s">
        <v>117</v>
      </c>
    </row>
    <row r="596" spans="3:3" x14ac:dyDescent="0.3">
      <c r="C596" s="39" t="s">
        <v>199</v>
      </c>
    </row>
    <row r="597" spans="3:3" x14ac:dyDescent="0.3">
      <c r="C597" s="51" t="s">
        <v>209</v>
      </c>
    </row>
    <row r="598" spans="3:3" x14ac:dyDescent="0.3">
      <c r="C598" s="39" t="s">
        <v>200</v>
      </c>
    </row>
    <row r="599" spans="3:3" x14ac:dyDescent="0.3">
      <c r="C599" s="41" t="s">
        <v>201</v>
      </c>
    </row>
    <row r="600" spans="3:3" x14ac:dyDescent="0.3">
      <c r="C600" s="41" t="s">
        <v>202</v>
      </c>
    </row>
    <row r="601" spans="3:3" x14ac:dyDescent="0.3">
      <c r="C601" s="39" t="s">
        <v>117</v>
      </c>
    </row>
    <row r="602" spans="3:3" x14ac:dyDescent="0.3">
      <c r="C602" s="51" t="s">
        <v>210</v>
      </c>
    </row>
    <row r="603" spans="3:3" x14ac:dyDescent="0.3">
      <c r="C603" s="39" t="s">
        <v>203</v>
      </c>
    </row>
    <row r="604" spans="3:3" x14ac:dyDescent="0.3">
      <c r="C604" s="51" t="s">
        <v>211</v>
      </c>
    </row>
    <row r="605" spans="3:3" x14ac:dyDescent="0.3">
      <c r="C605" s="39" t="s">
        <v>204</v>
      </c>
    </row>
    <row r="606" spans="3:3" x14ac:dyDescent="0.3">
      <c r="C606" s="51" t="s">
        <v>134</v>
      </c>
    </row>
    <row r="607" spans="3:3" x14ac:dyDescent="0.3">
      <c r="C607" s="39" t="s">
        <v>133</v>
      </c>
    </row>
    <row r="608" spans="3:3" x14ac:dyDescent="0.3">
      <c r="C608" s="38" t="s">
        <v>0</v>
      </c>
    </row>
    <row r="609" spans="2:3" x14ac:dyDescent="0.3">
      <c r="C609" s="32" t="s">
        <v>0</v>
      </c>
    </row>
    <row r="612" spans="2:3" x14ac:dyDescent="0.3">
      <c r="C612" s="15" t="s">
        <v>10</v>
      </c>
    </row>
    <row r="613" spans="2:3" x14ac:dyDescent="0.3">
      <c r="C613" s="33" t="s">
        <v>338</v>
      </c>
    </row>
    <row r="616" spans="2:3" s="10" customFormat="1" ht="16.2" thickBot="1" x14ac:dyDescent="0.35">
      <c r="B616" s="11">
        <f xml:space="preserve"> MAX(B$1:B615) + 1</f>
        <v>3</v>
      </c>
      <c r="C616" s="10" t="s">
        <v>329</v>
      </c>
    </row>
    <row r="618" spans="2:3" x14ac:dyDescent="0.3">
      <c r="B618" s="15" t="s">
        <v>90</v>
      </c>
    </row>
    <row r="619" spans="2:3" x14ac:dyDescent="0.3">
      <c r="C619" t="s">
        <v>220</v>
      </c>
    </row>
    <row r="620" spans="2:3" x14ac:dyDescent="0.3">
      <c r="C620" t="s">
        <v>219</v>
      </c>
    </row>
    <row r="621" spans="2:3" x14ac:dyDescent="0.3">
      <c r="C621" t="s">
        <v>252</v>
      </c>
    </row>
    <row r="622" spans="2:3" x14ac:dyDescent="0.3">
      <c r="C622" t="s">
        <v>253</v>
      </c>
    </row>
    <row r="624" spans="2:3" x14ac:dyDescent="0.3">
      <c r="B624" s="15" t="s">
        <v>91</v>
      </c>
    </row>
    <row r="625" spans="3:9" x14ac:dyDescent="0.3">
      <c r="C625" s="34" t="s">
        <v>94</v>
      </c>
      <c r="F625" t="s">
        <v>142</v>
      </c>
    </row>
    <row r="626" spans="3:9" x14ac:dyDescent="0.3">
      <c r="C626" s="34" t="s">
        <v>95</v>
      </c>
      <c r="F626" t="s">
        <v>150</v>
      </c>
    </row>
    <row r="627" spans="3:9" x14ac:dyDescent="0.3">
      <c r="C627" s="34"/>
      <c r="H627" t="s">
        <v>151</v>
      </c>
    </row>
    <row r="628" spans="3:9" x14ac:dyDescent="0.3">
      <c r="C628" s="34"/>
      <c r="H628" t="s">
        <v>166</v>
      </c>
    </row>
    <row r="629" spans="3:9" x14ac:dyDescent="0.3">
      <c r="C629" s="34" t="s">
        <v>96</v>
      </c>
      <c r="F629" t="s">
        <v>149</v>
      </c>
    </row>
    <row r="630" spans="3:9" x14ac:dyDescent="0.3">
      <c r="C630" s="34"/>
      <c r="H630" t="s">
        <v>152</v>
      </c>
    </row>
    <row r="631" spans="3:9" x14ac:dyDescent="0.3">
      <c r="C631" s="34"/>
      <c r="H631" t="s">
        <v>212</v>
      </c>
    </row>
    <row r="632" spans="3:9" x14ac:dyDescent="0.3">
      <c r="C632" s="34"/>
      <c r="G632" s="47" t="s">
        <v>153</v>
      </c>
      <c r="H632" s="47">
        <v>0</v>
      </c>
      <c r="I632" s="5" t="s">
        <v>213</v>
      </c>
    </row>
    <row r="633" spans="3:9" x14ac:dyDescent="0.3">
      <c r="C633" s="34"/>
      <c r="G633" s="47" t="s">
        <v>154</v>
      </c>
      <c r="H633" s="47">
        <v>1</v>
      </c>
      <c r="I633" s="5" t="s">
        <v>160</v>
      </c>
    </row>
    <row r="634" spans="3:9" x14ac:dyDescent="0.3">
      <c r="C634" s="34"/>
      <c r="G634" s="47" t="s">
        <v>155</v>
      </c>
      <c r="H634" s="47">
        <v>2</v>
      </c>
      <c r="I634" s="5" t="s">
        <v>161</v>
      </c>
    </row>
    <row r="635" spans="3:9" x14ac:dyDescent="0.3">
      <c r="C635" s="34"/>
      <c r="G635" s="47" t="s">
        <v>156</v>
      </c>
      <c r="H635" s="47">
        <v>3</v>
      </c>
      <c r="I635" s="5" t="s">
        <v>162</v>
      </c>
    </row>
    <row r="636" spans="3:9" x14ac:dyDescent="0.3">
      <c r="C636" s="34"/>
      <c r="G636" s="47" t="s">
        <v>157</v>
      </c>
      <c r="H636" s="47">
        <v>4</v>
      </c>
      <c r="I636" s="5" t="s">
        <v>163</v>
      </c>
    </row>
    <row r="637" spans="3:9" x14ac:dyDescent="0.3">
      <c r="C637" s="34"/>
      <c r="G637" s="47" t="s">
        <v>158</v>
      </c>
      <c r="H637" s="47">
        <v>5</v>
      </c>
      <c r="I637" s="5" t="s">
        <v>164</v>
      </c>
    </row>
    <row r="638" spans="3:9" x14ac:dyDescent="0.3">
      <c r="C638" s="34"/>
      <c r="G638" s="48" t="s">
        <v>250</v>
      </c>
      <c r="H638" s="47">
        <v>6</v>
      </c>
      <c r="I638" s="5" t="s">
        <v>251</v>
      </c>
    </row>
    <row r="639" spans="3:9" x14ac:dyDescent="0.3">
      <c r="C639" s="34"/>
      <c r="G639" s="48" t="s">
        <v>330</v>
      </c>
      <c r="H639" s="47">
        <v>7</v>
      </c>
      <c r="I639" s="5" t="s">
        <v>331</v>
      </c>
    </row>
    <row r="640" spans="3:9" x14ac:dyDescent="0.3">
      <c r="C640" s="34" t="s">
        <v>97</v>
      </c>
      <c r="F640" t="s">
        <v>214</v>
      </c>
    </row>
    <row r="641" spans="3:9" x14ac:dyDescent="0.3">
      <c r="C641" s="34"/>
      <c r="H641" s="47">
        <v>0</v>
      </c>
      <c r="I641" s="5" t="s">
        <v>215</v>
      </c>
    </row>
    <row r="642" spans="3:9" x14ac:dyDescent="0.3">
      <c r="C642" s="34"/>
      <c r="H642" s="47">
        <v>1</v>
      </c>
      <c r="I642" s="5" t="s">
        <v>167</v>
      </c>
    </row>
    <row r="643" spans="3:9" x14ac:dyDescent="0.3">
      <c r="C643" s="34"/>
      <c r="H643" s="47">
        <v>2</v>
      </c>
      <c r="I643" s="5" t="s">
        <v>168</v>
      </c>
    </row>
    <row r="644" spans="3:9" x14ac:dyDescent="0.3">
      <c r="C644" s="34"/>
      <c r="H644" s="47">
        <v>3</v>
      </c>
      <c r="I644" s="5" t="s">
        <v>169</v>
      </c>
    </row>
    <row r="645" spans="3:9" x14ac:dyDescent="0.3">
      <c r="C645" s="34"/>
      <c r="H645" s="47">
        <v>4</v>
      </c>
      <c r="I645" s="5" t="s">
        <v>255</v>
      </c>
    </row>
    <row r="646" spans="3:9" x14ac:dyDescent="0.3">
      <c r="C646" s="34"/>
      <c r="H646" s="47">
        <v>5</v>
      </c>
      <c r="I646" s="5" t="s">
        <v>147</v>
      </c>
    </row>
    <row r="647" spans="3:9" x14ac:dyDescent="0.3">
      <c r="C647" s="34" t="s">
        <v>98</v>
      </c>
      <c r="F647" t="s">
        <v>148</v>
      </c>
    </row>
    <row r="648" spans="3:9" x14ac:dyDescent="0.3">
      <c r="C648" s="34"/>
      <c r="H648" t="s">
        <v>218</v>
      </c>
    </row>
    <row r="649" spans="3:9" x14ac:dyDescent="0.3">
      <c r="C649" s="34" t="s">
        <v>178</v>
      </c>
      <c r="F649" t="s">
        <v>172</v>
      </c>
    </row>
    <row r="650" spans="3:9" x14ac:dyDescent="0.3">
      <c r="C650" s="34"/>
      <c r="H650" t="s">
        <v>216</v>
      </c>
    </row>
    <row r="651" spans="3:9" x14ac:dyDescent="0.3">
      <c r="C651" s="34"/>
      <c r="H651" t="s">
        <v>217</v>
      </c>
    </row>
    <row r="652" spans="3:9" x14ac:dyDescent="0.3">
      <c r="C652" s="34" t="s">
        <v>99</v>
      </c>
      <c r="F652" t="s">
        <v>170</v>
      </c>
    </row>
    <row r="653" spans="3:9" x14ac:dyDescent="0.3">
      <c r="C653" s="34"/>
      <c r="H653" t="s">
        <v>171</v>
      </c>
    </row>
    <row r="654" spans="3:9" x14ac:dyDescent="0.3">
      <c r="C654" s="34"/>
      <c r="H654" t="s">
        <v>216</v>
      </c>
    </row>
    <row r="655" spans="3:9" x14ac:dyDescent="0.3">
      <c r="C655" s="34"/>
      <c r="H655" t="s">
        <v>217</v>
      </c>
    </row>
    <row r="657" spans="2:6" x14ac:dyDescent="0.3">
      <c r="B657" s="15" t="s">
        <v>92</v>
      </c>
    </row>
    <row r="658" spans="2:6" x14ac:dyDescent="0.3">
      <c r="C658" s="35" t="s">
        <v>100</v>
      </c>
      <c r="D658" s="36"/>
      <c r="F658" t="s">
        <v>173</v>
      </c>
    </row>
    <row r="659" spans="2:6" x14ac:dyDescent="0.3">
      <c r="C659" s="35" t="s">
        <v>101</v>
      </c>
      <c r="D659" s="36"/>
      <c r="F659" s="42" t="s">
        <v>174</v>
      </c>
    </row>
    <row r="660" spans="2:6" x14ac:dyDescent="0.3">
      <c r="C660" s="35" t="s">
        <v>101</v>
      </c>
      <c r="D660" s="36"/>
      <c r="F660" s="42" t="s">
        <v>175</v>
      </c>
    </row>
    <row r="662" spans="2:6" x14ac:dyDescent="0.3">
      <c r="B662" s="15" t="s">
        <v>93</v>
      </c>
    </row>
    <row r="663" spans="2:6" x14ac:dyDescent="0.3">
      <c r="C663" s="33" t="s">
        <v>1</v>
      </c>
    </row>
    <row r="664" spans="2:6" x14ac:dyDescent="0.3">
      <c r="C664" s="37" t="s">
        <v>107</v>
      </c>
    </row>
    <row r="665" spans="2:6" x14ac:dyDescent="0.3">
      <c r="C665" s="49" t="s">
        <v>102</v>
      </c>
    </row>
    <row r="666" spans="2:6" x14ac:dyDescent="0.3">
      <c r="C666" s="49" t="s">
        <v>106</v>
      </c>
    </row>
    <row r="667" spans="2:6" x14ac:dyDescent="0.3">
      <c r="C667" s="49" t="s">
        <v>105</v>
      </c>
    </row>
    <row r="668" spans="2:6" x14ac:dyDescent="0.3">
      <c r="C668" s="49" t="s">
        <v>104</v>
      </c>
    </row>
    <row r="669" spans="2:6" x14ac:dyDescent="0.3">
      <c r="C669" s="49" t="s">
        <v>103</v>
      </c>
    </row>
    <row r="670" spans="2:6" x14ac:dyDescent="0.3">
      <c r="C670" s="49" t="s">
        <v>177</v>
      </c>
    </row>
    <row r="671" spans="2:6" x14ac:dyDescent="0.3">
      <c r="C671" s="49" t="s">
        <v>179</v>
      </c>
    </row>
    <row r="672" spans="2:6" x14ac:dyDescent="0.3">
      <c r="C672" s="37" t="s">
        <v>108</v>
      </c>
    </row>
    <row r="673" spans="3:3" x14ac:dyDescent="0.3">
      <c r="C673" s="38" t="s">
        <v>2</v>
      </c>
    </row>
    <row r="674" spans="3:3" x14ac:dyDescent="0.3">
      <c r="C674" s="39" t="s">
        <v>109</v>
      </c>
    </row>
    <row r="675" spans="3:3" x14ac:dyDescent="0.3">
      <c r="C675" s="39" t="s">
        <v>110</v>
      </c>
    </row>
    <row r="676" spans="3:3" x14ac:dyDescent="0.3">
      <c r="C676" s="51" t="s">
        <v>180</v>
      </c>
    </row>
    <row r="677" spans="3:3" x14ac:dyDescent="0.3">
      <c r="C677" s="39" t="s">
        <v>190</v>
      </c>
    </row>
    <row r="678" spans="3:3" x14ac:dyDescent="0.3">
      <c r="C678" s="39" t="s">
        <v>332</v>
      </c>
    </row>
    <row r="679" spans="3:3" x14ac:dyDescent="0.3">
      <c r="C679" s="39" t="s">
        <v>191</v>
      </c>
    </row>
    <row r="680" spans="3:3" x14ac:dyDescent="0.3">
      <c r="C680" s="39" t="s">
        <v>111</v>
      </c>
    </row>
    <row r="681" spans="3:3" x14ac:dyDescent="0.3">
      <c r="C681" s="39" t="s">
        <v>188</v>
      </c>
    </row>
    <row r="682" spans="3:3" x14ac:dyDescent="0.3">
      <c r="C682" s="39" t="s">
        <v>189</v>
      </c>
    </row>
    <row r="683" spans="3:3" x14ac:dyDescent="0.3">
      <c r="C683" s="51" t="s">
        <v>205</v>
      </c>
    </row>
    <row r="684" spans="3:3" x14ac:dyDescent="0.3">
      <c r="C684" s="51" t="s">
        <v>206</v>
      </c>
    </row>
    <row r="685" spans="3:3" x14ac:dyDescent="0.3">
      <c r="C685" s="51" t="s">
        <v>207</v>
      </c>
    </row>
    <row r="686" spans="3:3" x14ac:dyDescent="0.3">
      <c r="C686" s="39" t="s">
        <v>112</v>
      </c>
    </row>
    <row r="687" spans="3:3" x14ac:dyDescent="0.3">
      <c r="C687" s="41" t="s">
        <v>113</v>
      </c>
    </row>
    <row r="688" spans="3:3" x14ac:dyDescent="0.3">
      <c r="C688" s="52" t="s">
        <v>114</v>
      </c>
    </row>
    <row r="689" spans="3:4" x14ac:dyDescent="0.3">
      <c r="C689" s="53" t="s">
        <v>115</v>
      </c>
      <c r="D689" s="40"/>
    </row>
    <row r="690" spans="3:4" x14ac:dyDescent="0.3">
      <c r="C690" s="54" t="s">
        <v>248</v>
      </c>
      <c r="D690" s="40"/>
    </row>
    <row r="691" spans="3:4" x14ac:dyDescent="0.3">
      <c r="C691" s="54" t="s">
        <v>116</v>
      </c>
      <c r="D691" s="40"/>
    </row>
    <row r="692" spans="3:4" x14ac:dyDescent="0.3">
      <c r="C692" s="53" t="s">
        <v>117</v>
      </c>
      <c r="D692" s="40"/>
    </row>
    <row r="693" spans="3:4" x14ac:dyDescent="0.3">
      <c r="C693" s="50" t="s">
        <v>118</v>
      </c>
    </row>
    <row r="694" spans="3:4" x14ac:dyDescent="0.3">
      <c r="C694" s="39" t="s">
        <v>117</v>
      </c>
    </row>
    <row r="695" spans="3:4" x14ac:dyDescent="0.3">
      <c r="C695" s="51" t="s">
        <v>140</v>
      </c>
    </row>
    <row r="696" spans="3:4" x14ac:dyDescent="0.3">
      <c r="C696" s="51" t="s">
        <v>176</v>
      </c>
    </row>
    <row r="697" spans="3:4" x14ac:dyDescent="0.3">
      <c r="C697" s="39" t="s">
        <v>119</v>
      </c>
    </row>
    <row r="698" spans="3:4" x14ac:dyDescent="0.3">
      <c r="C698" s="41" t="s">
        <v>120</v>
      </c>
    </row>
    <row r="699" spans="3:4" x14ac:dyDescent="0.3">
      <c r="C699" s="41" t="s">
        <v>121</v>
      </c>
    </row>
    <row r="700" spans="3:4" x14ac:dyDescent="0.3">
      <c r="C700" s="41" t="s">
        <v>122</v>
      </c>
    </row>
    <row r="701" spans="3:4" x14ac:dyDescent="0.3">
      <c r="C701" s="41" t="s">
        <v>123</v>
      </c>
    </row>
    <row r="702" spans="3:4" x14ac:dyDescent="0.3">
      <c r="C702" s="41" t="s">
        <v>124</v>
      </c>
    </row>
    <row r="703" spans="3:4" x14ac:dyDescent="0.3">
      <c r="C703" s="41" t="s">
        <v>125</v>
      </c>
    </row>
    <row r="704" spans="3:4" x14ac:dyDescent="0.3">
      <c r="C704" s="39" t="s">
        <v>117</v>
      </c>
    </row>
    <row r="705" spans="3:3" x14ac:dyDescent="0.3">
      <c r="C705" s="51" t="s">
        <v>137</v>
      </c>
    </row>
    <row r="706" spans="3:3" x14ac:dyDescent="0.3">
      <c r="C706" s="51" t="s">
        <v>138</v>
      </c>
    </row>
    <row r="707" spans="3:3" x14ac:dyDescent="0.3">
      <c r="C707" s="51" t="s">
        <v>141</v>
      </c>
    </row>
    <row r="708" spans="3:3" x14ac:dyDescent="0.3">
      <c r="C708" s="51" t="s">
        <v>139</v>
      </c>
    </row>
    <row r="709" spans="3:3" x14ac:dyDescent="0.3">
      <c r="C709" s="39" t="s">
        <v>334</v>
      </c>
    </row>
    <row r="710" spans="3:3" x14ac:dyDescent="0.3">
      <c r="C710" s="41" t="s">
        <v>335</v>
      </c>
    </row>
    <row r="711" spans="3:3" x14ac:dyDescent="0.3">
      <c r="C711" s="52" t="s">
        <v>126</v>
      </c>
    </row>
    <row r="712" spans="3:3" x14ac:dyDescent="0.3">
      <c r="C712" s="52" t="s">
        <v>127</v>
      </c>
    </row>
    <row r="713" spans="3:3" x14ac:dyDescent="0.3">
      <c r="C713" s="52" t="s">
        <v>128</v>
      </c>
    </row>
    <row r="714" spans="3:3" x14ac:dyDescent="0.3">
      <c r="C714" s="52" t="s">
        <v>129</v>
      </c>
    </row>
    <row r="715" spans="3:3" x14ac:dyDescent="0.3">
      <c r="C715" s="52" t="s">
        <v>130</v>
      </c>
    </row>
    <row r="716" spans="3:3" x14ac:dyDescent="0.3">
      <c r="C716" s="52" t="s">
        <v>131</v>
      </c>
    </row>
    <row r="717" spans="3:3" x14ac:dyDescent="0.3">
      <c r="C717" s="52" t="s">
        <v>249</v>
      </c>
    </row>
    <row r="718" spans="3:3" x14ac:dyDescent="0.3">
      <c r="C718" s="52" t="s">
        <v>333</v>
      </c>
    </row>
    <row r="719" spans="3:3" x14ac:dyDescent="0.3">
      <c r="C719" s="41" t="s">
        <v>117</v>
      </c>
    </row>
    <row r="720" spans="3:3" x14ac:dyDescent="0.3">
      <c r="C720" s="39" t="s">
        <v>132</v>
      </c>
    </row>
    <row r="721" spans="3:3" x14ac:dyDescent="0.3">
      <c r="C721" s="51" t="s">
        <v>136</v>
      </c>
    </row>
    <row r="722" spans="3:3" x14ac:dyDescent="0.3">
      <c r="C722" s="39" t="s">
        <v>337</v>
      </c>
    </row>
    <row r="723" spans="3:3" x14ac:dyDescent="0.3">
      <c r="C723" s="51" t="s">
        <v>135</v>
      </c>
    </row>
    <row r="724" spans="3:3" x14ac:dyDescent="0.3">
      <c r="C724" s="39" t="s">
        <v>198</v>
      </c>
    </row>
    <row r="725" spans="3:3" x14ac:dyDescent="0.3">
      <c r="C725" s="51" t="s">
        <v>208</v>
      </c>
    </row>
    <row r="726" spans="3:3" x14ac:dyDescent="0.3">
      <c r="C726" s="39" t="s">
        <v>192</v>
      </c>
    </row>
    <row r="727" spans="3:3" x14ac:dyDescent="0.3">
      <c r="C727" s="41" t="s">
        <v>193</v>
      </c>
    </row>
    <row r="728" spans="3:3" x14ac:dyDescent="0.3">
      <c r="C728" s="41" t="s">
        <v>194</v>
      </c>
    </row>
    <row r="729" spans="3:3" x14ac:dyDescent="0.3">
      <c r="C729" s="41" t="s">
        <v>194</v>
      </c>
    </row>
    <row r="730" spans="3:3" x14ac:dyDescent="0.3">
      <c r="C730" s="41" t="s">
        <v>195</v>
      </c>
    </row>
    <row r="731" spans="3:3" x14ac:dyDescent="0.3">
      <c r="C731" s="41" t="s">
        <v>195</v>
      </c>
    </row>
    <row r="732" spans="3:3" x14ac:dyDescent="0.3">
      <c r="C732" s="41" t="s">
        <v>196</v>
      </c>
    </row>
    <row r="733" spans="3:3" x14ac:dyDescent="0.3">
      <c r="C733" s="39" t="s">
        <v>117</v>
      </c>
    </row>
    <row r="734" spans="3:3" x14ac:dyDescent="0.3">
      <c r="C734" s="39" t="s">
        <v>199</v>
      </c>
    </row>
    <row r="735" spans="3:3" x14ac:dyDescent="0.3">
      <c r="C735" s="51" t="s">
        <v>209</v>
      </c>
    </row>
    <row r="736" spans="3:3" x14ac:dyDescent="0.3">
      <c r="C736" s="39" t="s">
        <v>200</v>
      </c>
    </row>
    <row r="737" spans="3:3" x14ac:dyDescent="0.3">
      <c r="C737" s="41" t="s">
        <v>201</v>
      </c>
    </row>
    <row r="738" spans="3:3" x14ac:dyDescent="0.3">
      <c r="C738" s="41" t="s">
        <v>202</v>
      </c>
    </row>
    <row r="739" spans="3:3" x14ac:dyDescent="0.3">
      <c r="C739" s="39" t="s">
        <v>117</v>
      </c>
    </row>
    <row r="740" spans="3:3" x14ac:dyDescent="0.3">
      <c r="C740" s="51" t="s">
        <v>210</v>
      </c>
    </row>
    <row r="741" spans="3:3" x14ac:dyDescent="0.3">
      <c r="C741" s="39" t="s">
        <v>203</v>
      </c>
    </row>
    <row r="742" spans="3:3" x14ac:dyDescent="0.3">
      <c r="C742" s="51" t="s">
        <v>211</v>
      </c>
    </row>
    <row r="743" spans="3:3" x14ac:dyDescent="0.3">
      <c r="C743" s="39" t="s">
        <v>204</v>
      </c>
    </row>
    <row r="744" spans="3:3" x14ac:dyDescent="0.3">
      <c r="C744" s="51" t="s">
        <v>134</v>
      </c>
    </row>
    <row r="745" spans="3:3" x14ac:dyDescent="0.3">
      <c r="C745" s="39" t="s">
        <v>133</v>
      </c>
    </row>
    <row r="746" spans="3:3" x14ac:dyDescent="0.3">
      <c r="C746" s="38" t="s">
        <v>0</v>
      </c>
    </row>
    <row r="747" spans="3:3" x14ac:dyDescent="0.3">
      <c r="C747" s="32" t="s">
        <v>0</v>
      </c>
    </row>
    <row r="750" spans="3:3" x14ac:dyDescent="0.3">
      <c r="C750" s="15" t="s">
        <v>10</v>
      </c>
    </row>
    <row r="751" spans="3:3" x14ac:dyDescent="0.3">
      <c r="C751" s="33" t="s">
        <v>339</v>
      </c>
    </row>
    <row r="752" spans="3:3" ht="14.4" thickBot="1" x14ac:dyDescent="0.35"/>
    <row r="753" spans="2:2" s="7" customFormat="1" x14ac:dyDescent="0.3">
      <c r="B753" s="7" t="s">
        <v>3</v>
      </c>
    </row>
  </sheetData>
  <mergeCells count="22">
    <mergeCell ref="F423:G423"/>
    <mergeCell ref="F424:G424"/>
    <mergeCell ref="F422:G422"/>
    <mergeCell ref="F309:G309"/>
    <mergeCell ref="F310:G310"/>
    <mergeCell ref="F362:G362"/>
    <mergeCell ref="F363:G363"/>
    <mergeCell ref="F364:G364"/>
    <mergeCell ref="F119:G119"/>
    <mergeCell ref="I236:J236"/>
    <mergeCell ref="F264:G264"/>
    <mergeCell ref="F54:G54"/>
    <mergeCell ref="F65:G65"/>
    <mergeCell ref="F83:G83"/>
    <mergeCell ref="F95:G95"/>
    <mergeCell ref="F107:G107"/>
    <mergeCell ref="F239:G239"/>
    <mergeCell ref="F133:G133"/>
    <mergeCell ref="F170:G170"/>
    <mergeCell ref="F205:G205"/>
    <mergeCell ref="F120:G120"/>
    <mergeCell ref="F121:G121"/>
  </mergeCells>
  <dataValidations disablePrompts="1" count="1">
    <dataValidation type="list" allowBlank="1" showInputMessage="1" showErrorMessage="1" sqref="F120:G121 F310:G310 F363:G364 F423:F424" xr:uid="{990938B4-39DD-43C8-9434-858DF42D50AF}">
      <formula1>_YesNo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41E3A-4DDC-4B9C-AAEE-8B10A706335D}">
  <sheetPr codeName="Sheet2"/>
  <dimension ref="B1:R172"/>
  <sheetViews>
    <sheetView showGridLines="0" workbookViewId="0">
      <pane ySplit="1" topLeftCell="A2" activePane="bottomLeft" state="frozen"/>
      <selection pane="bottomLeft"/>
    </sheetView>
  </sheetViews>
  <sheetFormatPr defaultRowHeight="13.8" x14ac:dyDescent="0.3"/>
  <cols>
    <col min="1" max="3" width="4.33203125" customWidth="1"/>
    <col min="4" max="4" width="18.6640625" customWidth="1"/>
  </cols>
  <sheetData>
    <row r="1" spans="2:18" s="6" customFormat="1" ht="30" customHeight="1" x14ac:dyDescent="0.3">
      <c r="C1" s="1" t="s">
        <v>12</v>
      </c>
    </row>
    <row r="2" spans="2:18" s="10" customFormat="1" ht="16.2" thickBot="1" x14ac:dyDescent="0.35">
      <c r="B2" s="11">
        <f xml:space="preserve"> MAX(B1:B1) + 1</f>
        <v>1</v>
      </c>
      <c r="C2" s="10" t="s">
        <v>256</v>
      </c>
    </row>
    <row r="4" spans="2:18" x14ac:dyDescent="0.3">
      <c r="D4" s="55" t="s">
        <v>257</v>
      </c>
      <c r="E4" t="s">
        <v>260</v>
      </c>
    </row>
    <row r="5" spans="2:18" x14ac:dyDescent="0.3">
      <c r="D5" s="55" t="s">
        <v>258</v>
      </c>
      <c r="E5" t="s">
        <v>261</v>
      </c>
    </row>
    <row r="6" spans="2:18" x14ac:dyDescent="0.3">
      <c r="E6" t="s">
        <v>262</v>
      </c>
    </row>
    <row r="7" spans="2:18" x14ac:dyDescent="0.3">
      <c r="D7" s="55" t="s">
        <v>327</v>
      </c>
      <c r="E7" s="65" t="s">
        <v>328</v>
      </c>
    </row>
    <row r="10" spans="2:18" x14ac:dyDescent="0.3">
      <c r="B10" s="24" t="s">
        <v>259</v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</row>
    <row r="12" spans="2:18" x14ac:dyDescent="0.3">
      <c r="C12" s="18" t="s">
        <v>263</v>
      </c>
    </row>
    <row r="13" spans="2:18" ht="14.4" thickBot="1" x14ac:dyDescent="0.35">
      <c r="D13" s="57"/>
      <c r="E13" s="58" t="s">
        <v>276</v>
      </c>
      <c r="F13" s="58" t="s">
        <v>277</v>
      </c>
      <c r="G13" s="58" t="s">
        <v>278</v>
      </c>
      <c r="H13" s="58" t="s">
        <v>279</v>
      </c>
      <c r="I13" s="58" t="s">
        <v>280</v>
      </c>
      <c r="J13" s="58" t="s">
        <v>281</v>
      </c>
      <c r="K13" s="58" t="s">
        <v>282</v>
      </c>
      <c r="L13" s="58" t="s">
        <v>283</v>
      </c>
      <c r="M13" s="58" t="s">
        <v>284</v>
      </c>
      <c r="N13" s="58" t="s">
        <v>285</v>
      </c>
      <c r="O13" s="58" t="s">
        <v>286</v>
      </c>
      <c r="P13" s="58" t="s">
        <v>287</v>
      </c>
    </row>
    <row r="14" spans="2:18" x14ac:dyDescent="0.3">
      <c r="D14" s="56" t="s">
        <v>271</v>
      </c>
      <c r="E14" s="20">
        <v>6</v>
      </c>
      <c r="F14" s="20">
        <v>19</v>
      </c>
      <c r="G14" s="20">
        <v>29</v>
      </c>
      <c r="H14" s="20">
        <v>6</v>
      </c>
      <c r="I14" s="20">
        <v>10</v>
      </c>
      <c r="J14" s="20">
        <v>18</v>
      </c>
      <c r="K14" s="20">
        <v>28</v>
      </c>
      <c r="L14" s="20">
        <v>29</v>
      </c>
      <c r="M14" s="20">
        <v>12</v>
      </c>
      <c r="N14" s="20">
        <v>2</v>
      </c>
      <c r="O14" s="20">
        <v>28</v>
      </c>
      <c r="P14" s="20">
        <v>23</v>
      </c>
    </row>
    <row r="15" spans="2:18" x14ac:dyDescent="0.3">
      <c r="D15" s="56" t="s">
        <v>272</v>
      </c>
      <c r="E15" s="19">
        <v>8</v>
      </c>
      <c r="F15" s="19">
        <v>15</v>
      </c>
      <c r="G15" s="19">
        <v>20</v>
      </c>
      <c r="H15" s="19">
        <v>30</v>
      </c>
      <c r="I15" s="19">
        <v>25</v>
      </c>
      <c r="J15" s="19">
        <v>13</v>
      </c>
      <c r="K15" s="19">
        <v>30</v>
      </c>
      <c r="L15" s="19">
        <v>22</v>
      </c>
      <c r="M15" s="19">
        <v>15</v>
      </c>
      <c r="N15" s="19">
        <v>23</v>
      </c>
      <c r="O15" s="19">
        <v>12</v>
      </c>
      <c r="P15" s="19">
        <v>20</v>
      </c>
    </row>
    <row r="16" spans="2:18" x14ac:dyDescent="0.3">
      <c r="D16" s="56" t="s">
        <v>273</v>
      </c>
      <c r="E16" s="19">
        <v>23</v>
      </c>
      <c r="F16" s="19">
        <v>6</v>
      </c>
      <c r="G16" s="19">
        <v>16</v>
      </c>
      <c r="H16" s="19">
        <v>15</v>
      </c>
      <c r="I16" s="19">
        <v>26</v>
      </c>
      <c r="J16" s="19">
        <v>14</v>
      </c>
      <c r="K16" s="19">
        <v>27</v>
      </c>
      <c r="L16" s="19">
        <v>16</v>
      </c>
      <c r="M16" s="19">
        <v>21</v>
      </c>
      <c r="N16" s="19">
        <v>27</v>
      </c>
      <c r="O16" s="19">
        <v>30</v>
      </c>
      <c r="P16" s="19">
        <v>24</v>
      </c>
    </row>
    <row r="17" spans="3:16" x14ac:dyDescent="0.3">
      <c r="D17" s="56" t="s">
        <v>274</v>
      </c>
      <c r="E17" s="19">
        <v>5</v>
      </c>
      <c r="F17" s="19">
        <v>12</v>
      </c>
      <c r="G17" s="19">
        <v>28</v>
      </c>
      <c r="H17" s="19">
        <v>2</v>
      </c>
      <c r="I17" s="19">
        <v>10</v>
      </c>
      <c r="J17" s="19">
        <v>10</v>
      </c>
      <c r="K17" s="19">
        <v>27</v>
      </c>
      <c r="L17" s="19">
        <v>17</v>
      </c>
      <c r="M17" s="19">
        <v>24</v>
      </c>
      <c r="N17" s="19">
        <v>9</v>
      </c>
      <c r="O17" s="19">
        <v>1</v>
      </c>
      <c r="P17" s="19">
        <v>1</v>
      </c>
    </row>
    <row r="18" spans="3:16" x14ac:dyDescent="0.3">
      <c r="D18" s="56" t="s">
        <v>275</v>
      </c>
      <c r="E18" s="19">
        <v>12</v>
      </c>
      <c r="F18" s="19">
        <v>16</v>
      </c>
      <c r="G18" s="19">
        <v>20</v>
      </c>
      <c r="H18" s="19">
        <v>26</v>
      </c>
      <c r="I18" s="19">
        <v>23</v>
      </c>
      <c r="J18" s="19">
        <v>21</v>
      </c>
      <c r="K18" s="19">
        <v>8</v>
      </c>
      <c r="L18" s="19">
        <v>29</v>
      </c>
      <c r="M18" s="19">
        <v>8</v>
      </c>
      <c r="N18" s="19">
        <v>4</v>
      </c>
      <c r="O18" s="19">
        <v>30</v>
      </c>
      <c r="P18" s="19">
        <v>20</v>
      </c>
    </row>
    <row r="21" spans="3:16" x14ac:dyDescent="0.3">
      <c r="C21" s="18" t="s">
        <v>264</v>
      </c>
    </row>
    <row r="22" spans="3:16" ht="14.4" thickBot="1" x14ac:dyDescent="0.35">
      <c r="E22" s="57" t="s">
        <v>288</v>
      </c>
      <c r="F22" s="58" t="s">
        <v>289</v>
      </c>
    </row>
    <row r="23" spans="3:16" x14ac:dyDescent="0.3">
      <c r="E23" s="19">
        <v>30</v>
      </c>
      <c r="F23" s="64" cm="1">
        <f t="array" aca="1" ref="F23:F26" ca="1" xml:space="preserve"> RXL_FindItem($E$14:$P$18, E23)</f>
        <v>30</v>
      </c>
      <c r="G23" s="4" t="str">
        <f ca="1" xml:space="preserve"> _xlfn.FORMULATEXT(F23)</f>
        <v>= RXL_FindItem($E$14:$P$18, E23)</v>
      </c>
    </row>
    <row r="24" spans="3:16" x14ac:dyDescent="0.3">
      <c r="F24" s="59">
        <f ca="1"/>
        <v>30</v>
      </c>
    </row>
    <row r="25" spans="3:16" x14ac:dyDescent="0.3">
      <c r="F25" s="59">
        <f ca="1"/>
        <v>30</v>
      </c>
    </row>
    <row r="26" spans="3:16" x14ac:dyDescent="0.3">
      <c r="F26" s="59">
        <f ca="1"/>
        <v>30</v>
      </c>
    </row>
    <row r="28" spans="3:16" x14ac:dyDescent="0.3">
      <c r="C28" s="18" t="s">
        <v>265</v>
      </c>
    </row>
    <row r="29" spans="3:16" x14ac:dyDescent="0.3">
      <c r="E29" t="s">
        <v>290</v>
      </c>
      <c r="J29" t="s">
        <v>291</v>
      </c>
    </row>
    <row r="30" spans="3:16" ht="14.4" thickBot="1" x14ac:dyDescent="0.35">
      <c r="E30" s="57" t="s">
        <v>288</v>
      </c>
      <c r="F30" s="58" t="s">
        <v>289</v>
      </c>
      <c r="J30" s="57" t="s">
        <v>288</v>
      </c>
      <c r="K30" s="58" t="s">
        <v>289</v>
      </c>
    </row>
    <row r="31" spans="3:16" x14ac:dyDescent="0.3">
      <c r="E31" s="19">
        <v>28</v>
      </c>
      <c r="F31" s="64" cm="1">
        <f t="array" aca="1" ref="F31:F40" ca="1" xml:space="preserve"> RXL_FindItem($E$14:$P$18, E31, "&gt;=")</f>
        <v>29</v>
      </c>
      <c r="J31" s="19">
        <v>28</v>
      </c>
      <c r="K31" s="64" cm="1">
        <f t="array" aca="1" ref="K31:K40" ca="1" xml:space="preserve"> RXL_FindItem($E$14:$P$18, J31, 4)</f>
        <v>29</v>
      </c>
    </row>
    <row r="32" spans="3:16" x14ac:dyDescent="0.3">
      <c r="F32" s="59">
        <f ca="1"/>
        <v>28</v>
      </c>
      <c r="K32" s="59">
        <f ca="1"/>
        <v>28</v>
      </c>
    </row>
    <row r="33" spans="3:11" x14ac:dyDescent="0.3">
      <c r="F33" s="59">
        <f ca="1"/>
        <v>29</v>
      </c>
      <c r="K33" s="59">
        <f ca="1"/>
        <v>29</v>
      </c>
    </row>
    <row r="34" spans="3:11" x14ac:dyDescent="0.3">
      <c r="F34" s="59">
        <f ca="1"/>
        <v>28</v>
      </c>
      <c r="K34" s="59">
        <f ca="1"/>
        <v>28</v>
      </c>
    </row>
    <row r="35" spans="3:11" x14ac:dyDescent="0.3">
      <c r="F35" s="59">
        <f ca="1"/>
        <v>30</v>
      </c>
      <c r="K35" s="59">
        <f ca="1"/>
        <v>30</v>
      </c>
    </row>
    <row r="36" spans="3:11" x14ac:dyDescent="0.3">
      <c r="F36" s="59">
        <f ca="1"/>
        <v>30</v>
      </c>
      <c r="K36" s="59">
        <f ca="1"/>
        <v>30</v>
      </c>
    </row>
    <row r="37" spans="3:11" x14ac:dyDescent="0.3">
      <c r="F37" s="59">
        <f ca="1"/>
        <v>30</v>
      </c>
      <c r="K37" s="59">
        <f ca="1"/>
        <v>30</v>
      </c>
    </row>
    <row r="38" spans="3:11" x14ac:dyDescent="0.3">
      <c r="F38" s="59">
        <f ca="1"/>
        <v>28</v>
      </c>
      <c r="K38" s="59">
        <f ca="1"/>
        <v>28</v>
      </c>
    </row>
    <row r="39" spans="3:11" x14ac:dyDescent="0.3">
      <c r="F39" s="59">
        <f ca="1"/>
        <v>29</v>
      </c>
      <c r="K39" s="59">
        <f ca="1"/>
        <v>29</v>
      </c>
    </row>
    <row r="40" spans="3:11" x14ac:dyDescent="0.3">
      <c r="F40" s="59">
        <f ca="1"/>
        <v>30</v>
      </c>
      <c r="K40" s="59">
        <f ca="1"/>
        <v>30</v>
      </c>
    </row>
    <row r="41" spans="3:11" x14ac:dyDescent="0.3">
      <c r="E41" s="4" t="str">
        <f ca="1" xml:space="preserve"> _xlfn.FORMULATEXT(F31)</f>
        <v>= RXL_FindItem($E$14:$P$18, E31, "&gt;=")</v>
      </c>
      <c r="J41" s="4" t="str">
        <f ca="1" xml:space="preserve"> _xlfn.FORMULATEXT(K31)</f>
        <v>= RXL_FindItem($E$14:$P$18, J31, 4)</v>
      </c>
    </row>
    <row r="43" spans="3:11" x14ac:dyDescent="0.3">
      <c r="C43" s="18" t="s">
        <v>266</v>
      </c>
    </row>
    <row r="44" spans="3:11" x14ac:dyDescent="0.3">
      <c r="E44" t="s">
        <v>292</v>
      </c>
    </row>
    <row r="45" spans="3:11" ht="14.4" thickBot="1" x14ac:dyDescent="0.35">
      <c r="E45" s="57" t="s">
        <v>288</v>
      </c>
      <c r="F45" s="58" t="s">
        <v>289</v>
      </c>
    </row>
    <row r="46" spans="3:11" x14ac:dyDescent="0.3">
      <c r="E46" s="19">
        <v>30</v>
      </c>
      <c r="F46" s="64" cm="1">
        <f t="array" aca="1" ref="F46:F49" ca="1" xml:space="preserve"> RXL_FindItem($E$14:$P$18, E46, 0, 0)</f>
        <v>30</v>
      </c>
      <c r="G46" s="4" t="str">
        <f ca="1" xml:space="preserve"> _xlfn.FORMULATEXT(F46)</f>
        <v>= RXL_FindItem($E$14:$P$18, E46, 0, 0)</v>
      </c>
    </row>
    <row r="47" spans="3:11" x14ac:dyDescent="0.3">
      <c r="F47" s="59">
        <f ca="1"/>
        <v>30</v>
      </c>
    </row>
    <row r="48" spans="3:11" x14ac:dyDescent="0.3">
      <c r="F48" s="59">
        <f ca="1"/>
        <v>30</v>
      </c>
    </row>
    <row r="49" spans="5:7" x14ac:dyDescent="0.3">
      <c r="F49" s="59">
        <f ca="1"/>
        <v>30</v>
      </c>
    </row>
    <row r="51" spans="5:7" x14ac:dyDescent="0.3">
      <c r="E51" t="s">
        <v>293</v>
      </c>
    </row>
    <row r="52" spans="5:7" ht="14.4" thickBot="1" x14ac:dyDescent="0.35">
      <c r="E52" s="57" t="s">
        <v>288</v>
      </c>
      <c r="F52" s="58" t="s">
        <v>289</v>
      </c>
    </row>
    <row r="53" spans="5:7" x14ac:dyDescent="0.3">
      <c r="E53" s="19">
        <v>30</v>
      </c>
      <c r="F53" s="64" t="str" cm="1">
        <f t="array" aca="1" ref="F53:F56" ca="1" xml:space="preserve"> RXL_FindItem($E$14:$P$18, E53, 0, 1)</f>
        <v>2,4</v>
      </c>
      <c r="G53" s="4" t="str">
        <f ca="1" xml:space="preserve"> _xlfn.FORMULATEXT(F53)</f>
        <v>= RXL_FindItem($E$14:$P$18, E53, 0, 1)</v>
      </c>
    </row>
    <row r="54" spans="5:7" x14ac:dyDescent="0.3">
      <c r="F54" s="59" t="str">
        <f ca="1"/>
        <v>2,7</v>
      </c>
    </row>
    <row r="55" spans="5:7" x14ac:dyDescent="0.3">
      <c r="F55" s="59" t="str">
        <f ca="1"/>
        <v>3,11</v>
      </c>
    </row>
    <row r="56" spans="5:7" x14ac:dyDescent="0.3">
      <c r="F56" s="59" t="str">
        <f ca="1"/>
        <v>5,11</v>
      </c>
    </row>
    <row r="58" spans="5:7" x14ac:dyDescent="0.3">
      <c r="E58" t="s">
        <v>294</v>
      </c>
    </row>
    <row r="59" spans="5:7" ht="14.4" thickBot="1" x14ac:dyDescent="0.35">
      <c r="E59" s="58" t="s">
        <v>288</v>
      </c>
      <c r="F59" s="58" t="s">
        <v>289</v>
      </c>
    </row>
    <row r="60" spans="5:7" x14ac:dyDescent="0.3">
      <c r="E60" s="20">
        <v>30</v>
      </c>
      <c r="F60" s="64" t="str" cm="1">
        <f t="array" aca="1" ref="F60:F63" ca="1" xml:space="preserve"> RXL_FindItem($E$14:$P$18, E60, 0, 3)</f>
        <v>H15</v>
      </c>
      <c r="G60" s="4" t="str">
        <f ca="1" xml:space="preserve"> _xlfn.FORMULATEXT(F60)</f>
        <v>= RXL_FindItem($E$14:$P$18, E60, 0, 3)</v>
      </c>
    </row>
    <row r="61" spans="5:7" x14ac:dyDescent="0.3">
      <c r="F61" s="59" t="str">
        <f ca="1"/>
        <v>K15</v>
      </c>
    </row>
    <row r="62" spans="5:7" x14ac:dyDescent="0.3">
      <c r="F62" s="59" t="str">
        <f ca="1"/>
        <v>O16</v>
      </c>
    </row>
    <row r="63" spans="5:7" x14ac:dyDescent="0.3">
      <c r="F63" s="59" t="str">
        <f ca="1"/>
        <v>O18</v>
      </c>
    </row>
    <row r="65" spans="3:7" x14ac:dyDescent="0.3">
      <c r="E65" t="s">
        <v>295</v>
      </c>
    </row>
    <row r="66" spans="3:7" ht="14.4" thickBot="1" x14ac:dyDescent="0.35">
      <c r="E66" s="58" t="s">
        <v>288</v>
      </c>
      <c r="F66" s="58" t="s">
        <v>289</v>
      </c>
    </row>
    <row r="67" spans="3:7" x14ac:dyDescent="0.3">
      <c r="E67" s="20">
        <v>30</v>
      </c>
      <c r="F67" s="59" cm="1">
        <f t="array" aca="1" ref="F67" ca="1" xml:space="preserve"> RXL_FindItem($E$14:$P$18, E67, 0, 5)</f>
        <v>4</v>
      </c>
      <c r="G67" s="4" t="str">
        <f ca="1" xml:space="preserve"> _xlfn.FORMULATEXT(F67)</f>
        <v>= RXL_FindItem($E$14:$P$18, E67, 0, 5)</v>
      </c>
    </row>
    <row r="70" spans="3:7" x14ac:dyDescent="0.3">
      <c r="C70" s="18" t="s">
        <v>267</v>
      </c>
    </row>
    <row r="71" spans="3:7" x14ac:dyDescent="0.3">
      <c r="E71" t="s">
        <v>296</v>
      </c>
    </row>
    <row r="72" spans="3:7" ht="14.4" thickBot="1" x14ac:dyDescent="0.35">
      <c r="E72" s="58" t="s">
        <v>288</v>
      </c>
      <c r="F72" s="58" t="s">
        <v>289</v>
      </c>
    </row>
    <row r="73" spans="3:7" x14ac:dyDescent="0.3">
      <c r="E73" s="20">
        <v>0</v>
      </c>
      <c r="F73" s="59" t="e" cm="1">
        <f t="array" aca="1" ref="F73" ca="1" xml:space="preserve"> RXL_FindItem($E$14:$P$18, E73, 0, 0)</f>
        <v>#N/A</v>
      </c>
      <c r="G73" s="4" t="str">
        <f ca="1" xml:space="preserve"> _xlfn.FORMULATEXT(F73)</f>
        <v>= RXL_FindItem($E$14:$P$18, E73, 0, 0)</v>
      </c>
    </row>
    <row r="75" spans="3:7" x14ac:dyDescent="0.3">
      <c r="E75" t="s">
        <v>297</v>
      </c>
    </row>
    <row r="76" spans="3:7" ht="14.4" thickBot="1" x14ac:dyDescent="0.35">
      <c r="E76" s="58" t="s">
        <v>288</v>
      </c>
      <c r="F76" s="58" t="s">
        <v>289</v>
      </c>
    </row>
    <row r="77" spans="3:7" x14ac:dyDescent="0.3">
      <c r="E77" s="20">
        <v>0</v>
      </c>
      <c r="F77" s="59" t="str" cm="1">
        <f t="array" aca="1" ref="F77" ca="1" xml:space="preserve"> RXL_FindItem($E$14:$P$18, E77, 0, 0, "(none)")</f>
        <v>(none)</v>
      </c>
      <c r="G77" s="4" t="str">
        <f ca="1" xml:space="preserve"> _xlfn.FORMULATEXT(F77)</f>
        <v>= RXL_FindItem($E$14:$P$18, E77, 0, 0, "(none)")</v>
      </c>
    </row>
    <row r="79" spans="3:7" x14ac:dyDescent="0.3">
      <c r="E79" t="s">
        <v>298</v>
      </c>
    </row>
    <row r="80" spans="3:7" ht="14.4" thickBot="1" x14ac:dyDescent="0.35">
      <c r="E80" s="58" t="s">
        <v>288</v>
      </c>
      <c r="F80" s="58" t="s">
        <v>289</v>
      </c>
    </row>
    <row r="81" spans="3:7" x14ac:dyDescent="0.3">
      <c r="E81" s="20">
        <v>0</v>
      </c>
      <c r="F81" s="59" cm="1">
        <f t="array" aca="1" ref="F81" ca="1" xml:space="preserve"> RXL_FindItem($E$14:$P$18, E81, 0, 0, -1)</f>
        <v>-1</v>
      </c>
      <c r="G81" s="4" t="str">
        <f ca="1" xml:space="preserve"> _xlfn.FORMULATEXT(F81)</f>
        <v>= RXL_FindItem($E$14:$P$18, E81, 0, 0, -1)</v>
      </c>
    </row>
    <row r="83" spans="3:7" x14ac:dyDescent="0.3">
      <c r="E83" t="s">
        <v>299</v>
      </c>
    </row>
    <row r="84" spans="3:7" ht="14.4" thickBot="1" x14ac:dyDescent="0.35">
      <c r="E84" s="58" t="s">
        <v>288</v>
      </c>
      <c r="F84" s="58" t="s">
        <v>289</v>
      </c>
    </row>
    <row r="85" spans="3:7" x14ac:dyDescent="0.3">
      <c r="E85" s="20">
        <v>0</v>
      </c>
      <c r="F85" s="59" t="e" cm="1">
        <f t="array" aca="1" ref="F85" ca="1" xml:space="preserve"> RXL_FindItem($E$14:$P$18, E85, 0, 0, #NULL!)</f>
        <v>#NULL!</v>
      </c>
      <c r="G85" s="4" t="str">
        <f ca="1" xml:space="preserve"> _xlfn.FORMULATEXT(F85)</f>
        <v>= RXL_FindItem($E$14:$P$18, E85, 0, 0, #NULL!)</v>
      </c>
    </row>
    <row r="87" spans="3:7" x14ac:dyDescent="0.3">
      <c r="E87" t="s">
        <v>300</v>
      </c>
    </row>
    <row r="88" spans="3:7" ht="14.4" thickBot="1" x14ac:dyDescent="0.35">
      <c r="E88" s="58" t="s">
        <v>288</v>
      </c>
      <c r="F88" s="58" t="s">
        <v>289</v>
      </c>
    </row>
    <row r="89" spans="3:7" x14ac:dyDescent="0.3">
      <c r="E89" s="20">
        <v>0</v>
      </c>
      <c r="F89" s="59" cm="1">
        <f t="array" aca="1" ref="F89" ca="1" xml:space="preserve"> RXL_FindItem($E$14:$P$18, E89, 0, 5)</f>
        <v>0</v>
      </c>
      <c r="G89" s="4" t="str">
        <f ca="1" xml:space="preserve"> _xlfn.FORMULATEXT(F89)</f>
        <v>= RXL_FindItem($E$14:$P$18, E89, 0, 5)</v>
      </c>
    </row>
    <row r="92" spans="3:7" x14ac:dyDescent="0.3">
      <c r="C92" s="18" t="s">
        <v>268</v>
      </c>
    </row>
    <row r="93" spans="3:7" x14ac:dyDescent="0.3">
      <c r="E93" t="s">
        <v>301</v>
      </c>
    </row>
    <row r="94" spans="3:7" ht="14.4" thickBot="1" x14ac:dyDescent="0.35">
      <c r="E94" s="58" t="s">
        <v>288</v>
      </c>
      <c r="F94" s="58" t="s">
        <v>289</v>
      </c>
    </row>
    <row r="95" spans="3:7" x14ac:dyDescent="0.3">
      <c r="E95" s="20">
        <v>30</v>
      </c>
      <c r="F95" s="64" t="str" cm="1">
        <f t="array" aca="1" ref="F95:F99" ca="1" xml:space="preserve"> RXL_FindItem($E$14:$P$18, E95, 0, 0, , TRUE, FALSE)</f>
        <v>Matches</v>
      </c>
      <c r="G95" s="4" t="str">
        <f ca="1" xml:space="preserve"> _xlfn.FORMULATEXT(F95)</f>
        <v>= RXL_FindItem($E$14:$P$18, E95, 0, 0, , TRUE, FALSE)</v>
      </c>
    </row>
    <row r="96" spans="3:7" x14ac:dyDescent="0.3">
      <c r="F96" s="59">
        <f ca="1"/>
        <v>30</v>
      </c>
    </row>
    <row r="97" spans="5:8" x14ac:dyDescent="0.3">
      <c r="F97" s="59">
        <f ca="1"/>
        <v>30</v>
      </c>
    </row>
    <row r="98" spans="5:8" x14ac:dyDescent="0.3">
      <c r="F98" s="59">
        <f ca="1"/>
        <v>30</v>
      </c>
    </row>
    <row r="99" spans="5:8" x14ac:dyDescent="0.3">
      <c r="F99" s="59">
        <f ca="1"/>
        <v>30</v>
      </c>
    </row>
    <row r="101" spans="5:8" x14ac:dyDescent="0.3">
      <c r="E101" t="s">
        <v>302</v>
      </c>
    </row>
    <row r="102" spans="5:8" ht="14.4" thickBot="1" x14ac:dyDescent="0.35">
      <c r="E102" s="58" t="s">
        <v>288</v>
      </c>
      <c r="F102" s="58" t="s">
        <v>289</v>
      </c>
      <c r="G102" s="58"/>
    </row>
    <row r="103" spans="5:8" x14ac:dyDescent="0.3">
      <c r="E103" s="20">
        <v>30</v>
      </c>
      <c r="F103" s="64" t="str" cm="1">
        <f t="array" aca="1" ref="F103:F107" ca="1" xml:space="preserve"> RXL_FindItem($E$14:$P$18, E103, 0, 1, , TRUE, FALSE)</f>
        <v>Row,Column</v>
      </c>
      <c r="G103" s="59"/>
      <c r="H103" s="4" t="str">
        <f ca="1" xml:space="preserve"> _xlfn.FORMULATEXT(F103)</f>
        <v>= RXL_FindItem($E$14:$P$18, E103, 0, 1, , TRUE, FALSE)</v>
      </c>
    </row>
    <row r="104" spans="5:8" x14ac:dyDescent="0.3">
      <c r="F104" s="59" t="str">
        <f ca="1"/>
        <v>2,4</v>
      </c>
      <c r="G104" s="59"/>
    </row>
    <row r="105" spans="5:8" x14ac:dyDescent="0.3">
      <c r="F105" s="59" t="str">
        <f ca="1"/>
        <v>2,7</v>
      </c>
      <c r="G105" s="59"/>
    </row>
    <row r="106" spans="5:8" x14ac:dyDescent="0.3">
      <c r="F106" s="59" t="str">
        <f ca="1"/>
        <v>3,11</v>
      </c>
      <c r="G106" s="59"/>
    </row>
    <row r="107" spans="5:8" x14ac:dyDescent="0.3">
      <c r="F107" s="59" t="str">
        <f ca="1"/>
        <v>5,11</v>
      </c>
      <c r="G107" s="59"/>
    </row>
    <row r="109" spans="5:8" x14ac:dyDescent="0.3">
      <c r="E109" t="s">
        <v>303</v>
      </c>
    </row>
    <row r="110" spans="5:8" ht="14.4" thickBot="1" x14ac:dyDescent="0.35">
      <c r="E110" s="58" t="s">
        <v>288</v>
      </c>
      <c r="F110" s="58" t="s">
        <v>289</v>
      </c>
      <c r="G110" s="58"/>
    </row>
    <row r="111" spans="5:8" x14ac:dyDescent="0.3">
      <c r="E111" s="20">
        <v>30</v>
      </c>
      <c r="F111" s="64" t="str" cm="1">
        <f t="array" aca="1" ref="F111:G115" ca="1" xml:space="preserve"> RXL_FindItem($E$14:$P$18, E111, 0, 1, , TRUE, TRUE)</f>
        <v>Row</v>
      </c>
      <c r="G111" s="59" t="str">
        <f ca="1"/>
        <v>Column</v>
      </c>
      <c r="H111" s="4" t="str">
        <f ca="1" xml:space="preserve"> _xlfn.FORMULATEXT(F111)</f>
        <v>= RXL_FindItem($E$14:$P$18, E111, 0, 1, , TRUE, TRUE)</v>
      </c>
    </row>
    <row r="112" spans="5:8" x14ac:dyDescent="0.3">
      <c r="F112" s="59" t="str">
        <f ca="1"/>
        <v>2</v>
      </c>
      <c r="G112" s="59" t="str">
        <f ca="1"/>
        <v>4</v>
      </c>
    </row>
    <row r="113" spans="5:8" x14ac:dyDescent="0.3">
      <c r="F113" s="59" t="str">
        <f ca="1"/>
        <v>2</v>
      </c>
      <c r="G113" s="59" t="str">
        <f ca="1"/>
        <v>7</v>
      </c>
    </row>
    <row r="114" spans="5:8" x14ac:dyDescent="0.3">
      <c r="F114" s="59" t="str">
        <f ca="1"/>
        <v>3</v>
      </c>
      <c r="G114" s="59" t="str">
        <f ca="1"/>
        <v>11</v>
      </c>
    </row>
    <row r="115" spans="5:8" x14ac:dyDescent="0.3">
      <c r="F115" s="59" t="str">
        <f ca="1"/>
        <v>5</v>
      </c>
      <c r="G115" s="59" t="str">
        <f ca="1"/>
        <v>11</v>
      </c>
    </row>
    <row r="117" spans="5:8" x14ac:dyDescent="0.3">
      <c r="E117" t="s">
        <v>304</v>
      </c>
    </row>
    <row r="118" spans="5:8" ht="14.4" thickBot="1" x14ac:dyDescent="0.35">
      <c r="E118" s="58" t="s">
        <v>288</v>
      </c>
      <c r="F118" s="58" t="s">
        <v>289</v>
      </c>
      <c r="G118" s="58"/>
    </row>
    <row r="119" spans="5:8" x14ac:dyDescent="0.3">
      <c r="E119" s="20">
        <v>30</v>
      </c>
      <c r="F119" s="64" t="str" cm="1">
        <f t="array" aca="1" ref="F119:F123" ca="1" xml:space="preserve"> RXL_FindItem($E$14:$P$18, E119, 0, 4, , TRUE, TRUE)</f>
        <v>Cell Address</v>
      </c>
      <c r="G119" s="59"/>
      <c r="H119" s="4" t="str">
        <f ca="1" xml:space="preserve"> _xlfn.FORMULATEXT(F119)</f>
        <v>= RXL_FindItem($E$14:$P$18, E119, 0, 4, , TRUE, TRUE)</v>
      </c>
    </row>
    <row r="120" spans="5:8" x14ac:dyDescent="0.3">
      <c r="F120" s="59" t="str">
        <f ca="1"/>
        <v>$H$15</v>
      </c>
      <c r="G120" s="59"/>
    </row>
    <row r="121" spans="5:8" x14ac:dyDescent="0.3">
      <c r="F121" s="59" t="str">
        <f ca="1"/>
        <v>$K$15</v>
      </c>
      <c r="G121" s="59"/>
    </row>
    <row r="122" spans="5:8" x14ac:dyDescent="0.3">
      <c r="F122" s="59" t="str">
        <f ca="1"/>
        <v>$O$16</v>
      </c>
      <c r="G122" s="59"/>
    </row>
    <row r="123" spans="5:8" x14ac:dyDescent="0.3">
      <c r="F123" s="59" t="str">
        <f ca="1"/>
        <v>$O$18</v>
      </c>
      <c r="G123" s="59"/>
    </row>
    <row r="125" spans="5:8" x14ac:dyDescent="0.3">
      <c r="E125" t="s">
        <v>305</v>
      </c>
    </row>
    <row r="126" spans="5:8" ht="14.4" thickBot="1" x14ac:dyDescent="0.35">
      <c r="E126" s="58" t="s">
        <v>288</v>
      </c>
      <c r="F126" s="58" t="s">
        <v>289</v>
      </c>
      <c r="G126" s="58"/>
    </row>
    <row r="127" spans="5:8" x14ac:dyDescent="0.3">
      <c r="E127" s="20">
        <v>30</v>
      </c>
      <c r="F127" s="64" t="str" cm="1">
        <f t="array" aca="1" ref="F127:F128" ca="1" xml:space="preserve"> RXL_FindItem($E$14:$P$18, E127, 0, 5, , TRUE, TRUE)</f>
        <v>Count of Matches</v>
      </c>
      <c r="G127" s="59"/>
      <c r="H127" s="4" t="str">
        <f ca="1" xml:space="preserve"> _xlfn.FORMULATEXT(F127)</f>
        <v>= RXL_FindItem($E$14:$P$18, E127, 0, 5, , TRUE, TRUE)</v>
      </c>
    </row>
    <row r="128" spans="5:8" x14ac:dyDescent="0.3">
      <c r="F128" s="59">
        <f ca="1"/>
        <v>4</v>
      </c>
      <c r="G128" s="59"/>
    </row>
    <row r="131" spans="3:11" x14ac:dyDescent="0.3">
      <c r="C131" s="18" t="s">
        <v>269</v>
      </c>
    </row>
    <row r="132" spans="3:11" x14ac:dyDescent="0.3">
      <c r="D132" s="16" t="s">
        <v>306</v>
      </c>
      <c r="E132" s="19">
        <v>30</v>
      </c>
    </row>
    <row r="133" spans="3:11" ht="14.4" thickBot="1" x14ac:dyDescent="0.35">
      <c r="D133" s="16" t="s">
        <v>307</v>
      </c>
      <c r="F133" s="60" t="str" cm="1">
        <f t="array" aca="1" ref="F133:F137" ca="1" xml:space="preserve"> RXL_FindItem($E$14:$P$18, E132, 0, 0, "(none)", TRUE)</f>
        <v>Matches</v>
      </c>
      <c r="G133" s="60" t="str" cm="1">
        <f t="array" aca="1" ref="G133:H137" ca="1" xml:space="preserve"> RXL_FindItem($E$14:$P$18, E132, 0, 1, "(none)", TRUE, TRUE)</f>
        <v>Row</v>
      </c>
      <c r="H133" s="60" t="str">
        <f ca="1"/>
        <v>Column</v>
      </c>
      <c r="I133" s="60" t="str" cm="1">
        <f t="array" aca="1" ref="I133:J137" ca="1" xml:space="preserve"> _xlfn.LET(
  _xlpm._rNum, _xlfn.DROP( _xlfn.CHOOSECOLS(_xlfn.ANCHORARRAY(G133), 1), 1),
  _xlpm._cNum, _xlfn.DROP( _xlfn.CHOOSECOLS(_xlfn.ANCHORARRAY(G133), 2), 1),
  _xlpm._rows, _xlfn.VSTACK("Category", IFERROR( INDEX(D14:D18, _xlpm._rNum), "--")),
  _xlpm._cols, _xlfn.VSTACK("Period", IFERROR( INDEX(E13:P13, _xlpm._cNum), "--")),
  _xlfn.HSTACK(_xlpm._rows, _xlpm._cols)
)</f>
        <v>Category</v>
      </c>
      <c r="J133" s="60" t="str">
        <f ca="1"/>
        <v>Period</v>
      </c>
      <c r="K133" s="4" t="str">
        <f ca="1" xml:space="preserve"> _xlfn.FORMULATEXT(F133)</f>
        <v>= RXL_FindItem($E$14:$P$18, E132, 0, 0, "(none)", TRUE)</v>
      </c>
    </row>
    <row r="134" spans="3:11" x14ac:dyDescent="0.3">
      <c r="F134" s="59">
        <f ca="1"/>
        <v>30</v>
      </c>
      <c r="G134" s="59" t="str">
        <f ca="1"/>
        <v>2</v>
      </c>
      <c r="H134" s="59" t="str">
        <f ca="1"/>
        <v>4</v>
      </c>
      <c r="I134" s="59" t="str">
        <f ca="1"/>
        <v>Category 2</v>
      </c>
      <c r="J134" s="59" t="str">
        <f ca="1"/>
        <v>P-4</v>
      </c>
      <c r="K134" s="4" t="str">
        <f ca="1" xml:space="preserve"> _xlfn.FORMULATEXT(G133)</f>
        <v>= RXL_FindItem($E$14:$P$18, E132, 0, 1, "(none)", TRUE, TRUE)</v>
      </c>
    </row>
    <row r="135" spans="3:11" x14ac:dyDescent="0.3">
      <c r="F135" s="59">
        <f ca="1"/>
        <v>30</v>
      </c>
      <c r="G135" s="59" t="str">
        <f ca="1"/>
        <v>2</v>
      </c>
      <c r="H135" s="59" t="str">
        <f ca="1"/>
        <v>7</v>
      </c>
      <c r="I135" s="59" t="str">
        <f ca="1"/>
        <v>Category 2</v>
      </c>
      <c r="J135" s="59" t="str">
        <f ca="1"/>
        <v>P-7</v>
      </c>
      <c r="K135" s="4" t="str" cm="1">
        <f t="array" aca="1" ref="K135:K141" ca="1" xml:space="preserve"> _xlfn.TEXTSPLIT( _xlfn.FORMULATEXT(I133), , CHAR(10))</f>
        <v>= LET(</v>
      </c>
    </row>
    <row r="136" spans="3:11" x14ac:dyDescent="0.3">
      <c r="F136" s="59">
        <f ca="1"/>
        <v>30</v>
      </c>
      <c r="G136" s="59" t="str">
        <f ca="1"/>
        <v>3</v>
      </c>
      <c r="H136" s="59" t="str">
        <f ca="1"/>
        <v>11</v>
      </c>
      <c r="I136" s="59" t="str">
        <f ca="1"/>
        <v>Category 3</v>
      </c>
      <c r="J136" s="59" t="str">
        <f ca="1"/>
        <v>P-11</v>
      </c>
      <c r="K136" s="4" t="str">
        <f ca="1"/>
        <v xml:space="preserve">  _rNum, DROP( CHOOSECOLS(G133#, 1), 1),</v>
      </c>
    </row>
    <row r="137" spans="3:11" x14ac:dyDescent="0.3">
      <c r="F137" s="59">
        <f ca="1"/>
        <v>30</v>
      </c>
      <c r="G137" s="59" t="str">
        <f ca="1"/>
        <v>5</v>
      </c>
      <c r="H137" s="59" t="str">
        <f ca="1"/>
        <v>11</v>
      </c>
      <c r="I137" s="59" t="str">
        <f ca="1"/>
        <v>Category 5</v>
      </c>
      <c r="J137" s="59" t="str">
        <f ca="1"/>
        <v>P-11</v>
      </c>
      <c r="K137" s="4" t="str">
        <f ca="1"/>
        <v xml:space="preserve">  _cNum, DROP( CHOOSECOLS(G133#, 2), 1),</v>
      </c>
    </row>
    <row r="138" spans="3:11" x14ac:dyDescent="0.3">
      <c r="K138" s="4" t="str">
        <f ca="1"/>
        <v xml:space="preserve">  _rows, VSTACK("Category", IFERROR( INDEX(D14:D18, _rNum), "--")),</v>
      </c>
    </row>
    <row r="139" spans="3:11" x14ac:dyDescent="0.3">
      <c r="K139" s="4" t="str">
        <f ca="1"/>
        <v xml:space="preserve">  _cols, VSTACK("Period", IFERROR( INDEX(E13:P13, _cNum), "--")),</v>
      </c>
    </row>
    <row r="140" spans="3:11" x14ac:dyDescent="0.3">
      <c r="K140" s="4" t="str">
        <f ca="1"/>
        <v xml:space="preserve">  HSTACK(_rows, _cols)</v>
      </c>
    </row>
    <row r="141" spans="3:11" x14ac:dyDescent="0.3">
      <c r="K141" s="4" t="str">
        <f ca="1"/>
        <v>)</v>
      </c>
    </row>
    <row r="144" spans="3:11" x14ac:dyDescent="0.3">
      <c r="C144" s="18" t="s">
        <v>270</v>
      </c>
    </row>
    <row r="145" spans="4:9" ht="14.4" thickBot="1" x14ac:dyDescent="0.35">
      <c r="D145" s="60" t="s">
        <v>308</v>
      </c>
    </row>
    <row r="146" spans="4:9" x14ac:dyDescent="0.3">
      <c r="D146" s="25" t="s">
        <v>309</v>
      </c>
      <c r="F146" t="s">
        <v>319</v>
      </c>
    </row>
    <row r="147" spans="4:9" x14ac:dyDescent="0.3">
      <c r="D147" s="25" t="s">
        <v>310</v>
      </c>
      <c r="F147" s="16" t="s">
        <v>320</v>
      </c>
      <c r="G147" s="61" t="s">
        <v>324</v>
      </c>
      <c r="H147" s="28"/>
    </row>
    <row r="148" spans="4:9" x14ac:dyDescent="0.3">
      <c r="D148" s="25" t="s">
        <v>311</v>
      </c>
      <c r="F148" s="16" t="s">
        <v>307</v>
      </c>
      <c r="G148" s="62" t="str" cm="1">
        <f t="array" aca="1" ref="G148:G150" ca="1" xml:space="preserve"> RXL_FindItem($D$146:$D$155, G147, 6)</f>
        <v>ABC Ltd</v>
      </c>
      <c r="H148" s="2"/>
      <c r="I148" s="4" t="str">
        <f ca="1" xml:space="preserve"> _xlfn.FORMULATEXT(G148)</f>
        <v>= RXL_FindItem($D$146:$D$155, G147, 6)</v>
      </c>
    </row>
    <row r="149" spans="4:9" x14ac:dyDescent="0.3">
      <c r="D149" s="25" t="s">
        <v>312</v>
      </c>
      <c r="G149" s="14" t="str">
        <f ca="1"/>
        <v>urban greenery ltd</v>
      </c>
      <c r="H149" s="2"/>
    </row>
    <row r="150" spans="4:9" x14ac:dyDescent="0.3">
      <c r="D150" s="25" t="s">
        <v>313</v>
      </c>
      <c r="G150" s="14" t="str">
        <f ca="1"/>
        <v>Vintage Wines Ltd</v>
      </c>
      <c r="H150" s="2"/>
    </row>
    <row r="151" spans="4:9" x14ac:dyDescent="0.3">
      <c r="D151" s="25" t="s">
        <v>314</v>
      </c>
    </row>
    <row r="152" spans="4:9" x14ac:dyDescent="0.3">
      <c r="D152" s="25" t="s">
        <v>315</v>
      </c>
      <c r="F152" t="s">
        <v>321</v>
      </c>
    </row>
    <row r="153" spans="4:9" x14ac:dyDescent="0.3">
      <c r="D153" s="25" t="s">
        <v>316</v>
      </c>
      <c r="F153" s="16" t="s">
        <v>320</v>
      </c>
      <c r="G153" s="61" t="s">
        <v>325</v>
      </c>
      <c r="H153" s="28"/>
    </row>
    <row r="154" spans="4:9" x14ac:dyDescent="0.3">
      <c r="D154" s="25" t="s">
        <v>317</v>
      </c>
      <c r="F154" s="16" t="s">
        <v>307</v>
      </c>
      <c r="G154" s="62" t="str" cm="1">
        <f t="array" aca="1" ref="G154:G156" ca="1" xml:space="preserve"> RXL_FindItem($D$146:$D$155, G153, "find")</f>
        <v>CraftCove plc</v>
      </c>
      <c r="H154" s="2"/>
      <c r="I154" s="4" t="str">
        <f ca="1" xml:space="preserve"> _xlfn.FORMULATEXT(G154)</f>
        <v>= RXL_FindItem($D$146:$D$155, G153, "find")</v>
      </c>
    </row>
    <row r="155" spans="4:9" x14ac:dyDescent="0.3">
      <c r="D155" s="25" t="s">
        <v>318</v>
      </c>
      <c r="G155" s="14" t="str">
        <f ca="1"/>
        <v>PixelPlus Studios plc</v>
      </c>
      <c r="H155" s="2"/>
    </row>
    <row r="156" spans="4:9" x14ac:dyDescent="0.3">
      <c r="G156" s="14" t="str">
        <f ca="1"/>
        <v>Oasis Health PLC</v>
      </c>
      <c r="H156" s="2"/>
    </row>
    <row r="158" spans="4:9" x14ac:dyDescent="0.3">
      <c r="F158" t="s">
        <v>322</v>
      </c>
    </row>
    <row r="159" spans="4:9" x14ac:dyDescent="0.3">
      <c r="F159" s="16" t="s">
        <v>320</v>
      </c>
      <c r="G159" s="61" t="s">
        <v>325</v>
      </c>
      <c r="H159" s="28"/>
    </row>
    <row r="160" spans="4:9" x14ac:dyDescent="0.3">
      <c r="F160" s="16" t="s">
        <v>307</v>
      </c>
      <c r="G160" s="62" t="str" cm="1">
        <f t="array" aca="1" ref="G160:G161" ca="1" xml:space="preserve"> RXL_FindItem($D$146:$D$155, G159, 7)</f>
        <v>CraftCove plc</v>
      </c>
      <c r="H160" s="2"/>
      <c r="I160" s="4" t="str">
        <f ca="1" xml:space="preserve"> _xlfn.FORMULATEXT(G160)</f>
        <v>= RXL_FindItem($D$146:$D$155, G159, 7)</v>
      </c>
    </row>
    <row r="161" spans="2:9" x14ac:dyDescent="0.3">
      <c r="G161" s="14" t="str">
        <f ca="1"/>
        <v>PixelPlus Studios plc</v>
      </c>
      <c r="H161" s="2"/>
    </row>
    <row r="162" spans="2:9" x14ac:dyDescent="0.3">
      <c r="G162" s="14"/>
      <c r="H162" s="2"/>
    </row>
    <row r="164" spans="2:9" x14ac:dyDescent="0.3">
      <c r="F164" t="s">
        <v>323</v>
      </c>
    </row>
    <row r="165" spans="2:9" x14ac:dyDescent="0.3">
      <c r="F165" s="16" t="s">
        <v>320</v>
      </c>
      <c r="G165" s="61" t="s">
        <v>326</v>
      </c>
      <c r="H165" s="28"/>
    </row>
    <row r="166" spans="2:9" x14ac:dyDescent="0.3">
      <c r="F166" s="16" t="s">
        <v>307</v>
      </c>
      <c r="G166" s="62" t="str" cm="1">
        <f t="array" aca="1" ref="G166:G169" ca="1" xml:space="preserve"> RXL_FindItem($D$146:$D$155, G165, "regex")</f>
        <v>ABC Ltd</v>
      </c>
      <c r="H166" s="2"/>
      <c r="I166" s="4" t="str">
        <f ca="1" xml:space="preserve"> _xlfn.FORMULATEXT(G166)</f>
        <v>= RXL_FindItem($D$146:$D$155, G165, "regex")</v>
      </c>
    </row>
    <row r="167" spans="2:9" x14ac:dyDescent="0.3">
      <c r="G167" s="14" t="str">
        <f ca="1"/>
        <v>Lux Soap Co.</v>
      </c>
      <c r="H167" s="2"/>
    </row>
    <row r="168" spans="2:9" x14ac:dyDescent="0.3">
      <c r="G168" s="14" t="str">
        <f ca="1"/>
        <v>Ink Splash Printing Co.</v>
      </c>
      <c r="H168" s="2"/>
    </row>
    <row r="169" spans="2:9" x14ac:dyDescent="0.3">
      <c r="G169" s="14" t="str">
        <f ca="1"/>
        <v>GT Partners LLP</v>
      </c>
      <c r="H169" s="2"/>
    </row>
    <row r="171" spans="2:9" ht="14.4" thickBot="1" x14ac:dyDescent="0.35"/>
    <row r="172" spans="2:9" s="7" customFormat="1" x14ac:dyDescent="0.3">
      <c r="B172" s="7" t="s">
        <v>3</v>
      </c>
    </row>
  </sheetData>
  <phoneticPr fontId="50" type="noConversion"/>
  <hyperlinks>
    <hyperlink ref="E7" r:id="rId1" xr:uid="{B3D49CD9-DCCC-4C69-A5AA-3FB146D3E661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8DC95-C6EC-4D34-B6C8-359392652C81}">
  <sheetPr codeName="Sheet3"/>
  <dimension ref="B1:C110"/>
  <sheetViews>
    <sheetView showGridLines="0" workbookViewId="0">
      <pane ySplit="1" topLeftCell="A2" activePane="bottomLeft" state="frozen"/>
      <selection pane="bottomLeft"/>
    </sheetView>
  </sheetViews>
  <sheetFormatPr defaultRowHeight="13.8" x14ac:dyDescent="0.3"/>
  <cols>
    <col min="1" max="2" width="4.33203125" customWidth="1"/>
  </cols>
  <sheetData>
    <row r="1" spans="2:3" s="6" customFormat="1" ht="30" customHeight="1" x14ac:dyDescent="0.3">
      <c r="C1" s="1" t="s">
        <v>12</v>
      </c>
    </row>
    <row r="2" spans="2:3" s="10" customFormat="1" ht="16.2" thickBot="1" x14ac:dyDescent="0.35">
      <c r="B2" s="11">
        <f xml:space="preserve"> MAX(B$1:B1) + 1</f>
        <v>1</v>
      </c>
      <c r="C2" s="10" t="s">
        <v>340</v>
      </c>
    </row>
    <row r="4" spans="2:3" x14ac:dyDescent="0.3">
      <c r="C4" t="s">
        <v>342</v>
      </c>
    </row>
    <row r="6" spans="2:3" x14ac:dyDescent="0.3">
      <c r="B6" s="16" t="s">
        <v>371</v>
      </c>
      <c r="C6" t="s">
        <v>370</v>
      </c>
    </row>
    <row r="7" spans="2:3" x14ac:dyDescent="0.3">
      <c r="B7" s="16" t="s">
        <v>372</v>
      </c>
      <c r="C7" t="s">
        <v>373</v>
      </c>
    </row>
    <row r="17" spans="2:3" x14ac:dyDescent="0.3">
      <c r="B17" s="16" t="s">
        <v>375</v>
      </c>
      <c r="C17" t="s">
        <v>374</v>
      </c>
    </row>
    <row r="38" spans="2:3" x14ac:dyDescent="0.3">
      <c r="B38" s="16" t="s">
        <v>376</v>
      </c>
      <c r="C38" t="s">
        <v>377</v>
      </c>
    </row>
    <row r="39" spans="2:3" x14ac:dyDescent="0.3">
      <c r="B39" s="16" t="s">
        <v>378</v>
      </c>
      <c r="C39" t="s">
        <v>379</v>
      </c>
    </row>
    <row r="40" spans="2:3" x14ac:dyDescent="0.3">
      <c r="C40" t="s">
        <v>381</v>
      </c>
    </row>
    <row r="64" spans="2:3" x14ac:dyDescent="0.3">
      <c r="B64" s="16" t="s">
        <v>382</v>
      </c>
      <c r="C64" t="s">
        <v>383</v>
      </c>
    </row>
    <row r="65" spans="2:3" x14ac:dyDescent="0.3">
      <c r="B65" s="16"/>
    </row>
    <row r="66" spans="2:3" x14ac:dyDescent="0.3">
      <c r="B66" s="16"/>
    </row>
    <row r="67" spans="2:3" x14ac:dyDescent="0.3">
      <c r="B67" s="16"/>
    </row>
    <row r="68" spans="2:3" x14ac:dyDescent="0.3">
      <c r="B68" s="16"/>
    </row>
    <row r="69" spans="2:3" x14ac:dyDescent="0.3">
      <c r="B69" s="16"/>
    </row>
    <row r="71" spans="2:3" s="10" customFormat="1" ht="16.2" thickBot="1" x14ac:dyDescent="0.35">
      <c r="B71" s="11">
        <f xml:space="preserve"> MAX(B$1:B70) + 1</f>
        <v>2</v>
      </c>
      <c r="C71" s="10" t="s">
        <v>341</v>
      </c>
    </row>
    <row r="73" spans="2:3" x14ac:dyDescent="0.3">
      <c r="C73" s="66" t="s">
        <v>365</v>
      </c>
    </row>
    <row r="74" spans="2:3" x14ac:dyDescent="0.3">
      <c r="C74" s="66"/>
    </row>
    <row r="75" spans="2:3" x14ac:dyDescent="0.3">
      <c r="C75" s="66" t="s">
        <v>366</v>
      </c>
    </row>
    <row r="76" spans="2:3" x14ac:dyDescent="0.3">
      <c r="C76" s="66" t="s">
        <v>367</v>
      </c>
    </row>
    <row r="77" spans="2:3" x14ac:dyDescent="0.3">
      <c r="C77" s="66" t="s">
        <v>343</v>
      </c>
    </row>
    <row r="78" spans="2:3" x14ac:dyDescent="0.3">
      <c r="C78" s="68" t="s">
        <v>360</v>
      </c>
    </row>
    <row r="79" spans="2:3" x14ac:dyDescent="0.3">
      <c r="C79" s="66" t="s">
        <v>362</v>
      </c>
    </row>
    <row r="80" spans="2:3" x14ac:dyDescent="0.3">
      <c r="C80" s="66" t="s">
        <v>343</v>
      </c>
    </row>
    <row r="81" spans="3:3" x14ac:dyDescent="0.3">
      <c r="C81" s="67" t="s">
        <v>344</v>
      </c>
    </row>
    <row r="82" spans="3:3" x14ac:dyDescent="0.3">
      <c r="C82" s="68" t="s">
        <v>361</v>
      </c>
    </row>
    <row r="83" spans="3:3" x14ac:dyDescent="0.3">
      <c r="C83" s="66" t="s">
        <v>369</v>
      </c>
    </row>
    <row r="84" spans="3:3" x14ac:dyDescent="0.3">
      <c r="C84" s="67" t="s">
        <v>345</v>
      </c>
    </row>
    <row r="85" spans="3:3" x14ac:dyDescent="0.3">
      <c r="C85" s="66" t="s">
        <v>353</v>
      </c>
    </row>
    <row r="86" spans="3:3" x14ac:dyDescent="0.3">
      <c r="C86" s="66" t="s">
        <v>380</v>
      </c>
    </row>
    <row r="87" spans="3:3" x14ac:dyDescent="0.3">
      <c r="C87" s="67" t="s">
        <v>346</v>
      </c>
    </row>
    <row r="88" spans="3:3" x14ac:dyDescent="0.3">
      <c r="C88" s="67" t="s">
        <v>347</v>
      </c>
    </row>
    <row r="89" spans="3:3" x14ac:dyDescent="0.3">
      <c r="C89" s="66" t="s">
        <v>343</v>
      </c>
    </row>
    <row r="90" spans="3:3" x14ac:dyDescent="0.3">
      <c r="C90" s="67" t="s">
        <v>344</v>
      </c>
    </row>
    <row r="91" spans="3:3" x14ac:dyDescent="0.3">
      <c r="C91" s="66" t="s">
        <v>354</v>
      </c>
    </row>
    <row r="92" spans="3:3" x14ac:dyDescent="0.3">
      <c r="C92" s="66" t="s">
        <v>355</v>
      </c>
    </row>
    <row r="93" spans="3:3" x14ac:dyDescent="0.3">
      <c r="C93" s="66" t="s">
        <v>348</v>
      </c>
    </row>
    <row r="94" spans="3:3" x14ac:dyDescent="0.3">
      <c r="C94" s="66" t="s">
        <v>368</v>
      </c>
    </row>
    <row r="95" spans="3:3" x14ac:dyDescent="0.3">
      <c r="C95" s="66" t="s">
        <v>363</v>
      </c>
    </row>
    <row r="96" spans="3:3" x14ac:dyDescent="0.3">
      <c r="C96" s="66" t="s">
        <v>364</v>
      </c>
    </row>
    <row r="97" spans="2:3" x14ac:dyDescent="0.3">
      <c r="C97" s="66" t="s">
        <v>356</v>
      </c>
    </row>
    <row r="98" spans="2:3" x14ac:dyDescent="0.3">
      <c r="C98" s="66" t="s">
        <v>384</v>
      </c>
    </row>
    <row r="99" spans="2:3" x14ac:dyDescent="0.3">
      <c r="C99" s="66" t="s">
        <v>357</v>
      </c>
    </row>
    <row r="100" spans="2:3" x14ac:dyDescent="0.3">
      <c r="C100" s="67" t="s">
        <v>349</v>
      </c>
    </row>
    <row r="101" spans="2:3" x14ac:dyDescent="0.3">
      <c r="C101" s="66" t="s">
        <v>358</v>
      </c>
    </row>
    <row r="102" spans="2:3" x14ac:dyDescent="0.3">
      <c r="C102" s="67" t="s">
        <v>350</v>
      </c>
    </row>
    <row r="103" spans="2:3" x14ac:dyDescent="0.3">
      <c r="C103" s="67" t="s">
        <v>351</v>
      </c>
    </row>
    <row r="104" spans="2:3" x14ac:dyDescent="0.3">
      <c r="C104" s="66" t="s">
        <v>359</v>
      </c>
    </row>
    <row r="105" spans="2:3" x14ac:dyDescent="0.3">
      <c r="C105" s="67" t="s">
        <v>347</v>
      </c>
    </row>
    <row r="106" spans="2:3" x14ac:dyDescent="0.3">
      <c r="C106" s="66" t="s">
        <v>343</v>
      </c>
    </row>
    <row r="107" spans="2:3" x14ac:dyDescent="0.3">
      <c r="C107" s="67" t="s">
        <v>352</v>
      </c>
    </row>
    <row r="109" spans="2:3" ht="14.4" thickBot="1" x14ac:dyDescent="0.35"/>
    <row r="110" spans="2:3" s="7" customFormat="1" x14ac:dyDescent="0.3">
      <c r="B110" s="7" t="s">
        <v>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9A15E-3384-4194-A934-E1FDEF2D75BB}">
  <sheetPr codeName="Sheet12"/>
  <dimension ref="B1:D10"/>
  <sheetViews>
    <sheetView showGridLines="0" workbookViewId="0">
      <pane ySplit="1" topLeftCell="A2" activePane="bottomLeft" state="frozen"/>
      <selection pane="bottomLeft"/>
    </sheetView>
  </sheetViews>
  <sheetFormatPr defaultRowHeight="13.8" x14ac:dyDescent="0.3"/>
  <cols>
    <col min="1" max="2" width="4.33203125" customWidth="1"/>
  </cols>
  <sheetData>
    <row r="1" spans="2:4" s="6" customFormat="1" ht="30" customHeight="1" x14ac:dyDescent="0.3">
      <c r="C1" s="1" t="s">
        <v>6</v>
      </c>
    </row>
    <row r="3" spans="2:4" x14ac:dyDescent="0.3">
      <c r="B3" s="3">
        <v>1</v>
      </c>
      <c r="C3" s="13">
        <v>1</v>
      </c>
    </row>
    <row r="4" spans="2:4" x14ac:dyDescent="0.3">
      <c r="B4" s="3">
        <v>0</v>
      </c>
      <c r="C4" s="13">
        <v>0</v>
      </c>
      <c r="D4" s="9" t="s">
        <v>7</v>
      </c>
    </row>
    <row r="6" spans="2:4" x14ac:dyDescent="0.3">
      <c r="B6" s="3">
        <v>1</v>
      </c>
      <c r="C6" s="12">
        <v>1</v>
      </c>
    </row>
    <row r="7" spans="2:4" x14ac:dyDescent="0.3">
      <c r="B7" s="3">
        <v>0</v>
      </c>
      <c r="C7" s="12">
        <v>0</v>
      </c>
      <c r="D7" s="9" t="s">
        <v>9</v>
      </c>
    </row>
    <row r="9" spans="2:4" ht="14.4" thickBot="1" x14ac:dyDescent="0.35"/>
    <row r="10" spans="2:4" s="7" customFormat="1" x14ac:dyDescent="0.3">
      <c r="B10" s="7" t="s">
        <v>3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XABuAC8AKgAgACAAUgBYAEwAXwBGAGkAbgBkAEkAdABlAG0AIABGAHUAbgBjAHQAaQBvAG4AXABuACAAIAAgACAAIAAgACAAIAB2AGUAcgBzAGkAbwBuACAAMQAuADAAOAAgACAAKAAyADcALQBBAHAAcgAtADIAMAAyADUAKQAgAFwAbgAgACAAIAAgACAAIAAgACAAUgAgAFMAaQBsAGsALAAgAFIAWABMACAARABlAHYAZQBsAG8AcABtAGUAbgB0AFwAbgAgACAAIAAgACAAIAAgACAAaAB0AHQAcABzADoALwAvAGcAaQBzAHQALgBnAGkAdABoAHUAYgAuAGMAbwBtAC8AcgAtAHMAaQBsAGsALwBhAGQAOABmAGEAMQA1ADMANgA4ADMAMABlADYAZgBiAGYAYgBmADkAMQA5ADUAMwBmAGEANABlAGYAYwAzAGEAXABuACoALwBcAG4ALwAqAFwAbgAgACAAIAAgAE4AYQBtAGUAOgAgACAAIAAgACAAIAAgACAARgBpAG4AZABJAHQAZQBtACgAKQBcAG4AIAAgACAAIABEAGUAcwBjAHIAaQBwAHQAaQBvAG4AOgAgACoALwAvACoAKgBGAHUAbgBjAHQAaQBvAG4AIABmAG8AcgAgAGYAaQBuAGQAaQBuAGcAIABtAGEAdABjAGgAaQBuAGcAIAB2AGEAbAB1AGUAcwAgAHcAaQB0AGgAaQBuACAAYQAgAHMAbwB1AHIAYwBlACAAYQByAHIAYQB5ACoALwAvACoAXABuACAAIAAgACAAIAAgACAAIAAgACAAIAAgACAAIAAgACAAIABGAG8AcgAgAGUAYQBjAGgAIABtAGEAdABjAGgAIAB0AGgAYQB0ACAAaQBzACAAZgBvAHUAbgBkACwAIAB0AGgAZQAgAGYAdQBuAGMAdABpAG8AbgAgAGMAYQBuACAAcgBlAHQAdQByAG4AIAB0AGgAZQAgAG0AYQB0AGMAaABlAGQAIAB2AGEAbAB1AGUAcwAsACAAcgBlAGwAYQB0AGkAdgBlACAAcABvAHMAaQB0AGkAbwBuACAAbwBmACAAdABoAGUAIABtAGEAdABjAGgAIAB3AGkAdABoAGkAbgAgAHQAaABlACAAcwBvAHUAcgBjAGUAIABhAHIAcgBhAHkAIABvAHIAIAB3AG8AcgBrAHMAaABlAGUAdAAsACAAbwByACAAdABoAGUAIABjAGUAbABsACAAQQBkAGQAcgBlAHMAcwAuAFwAbgAgACAAIAAgACAAIAAgACAAIAAgACAAIAAgACAAIAAgACAATQBhAHQAYwBoACAAbABvAGcAaQBjACAAYwBhAG4AIABiAGUAIABjAGgAbwBzAGUAbgAgAGIAZQB5AG8AbgBkACAAcwBpAG0AcABsAHkAIABlAHEAdQBhAGwALQB0AG8ALQBtAGEAdABjAGgAaQBuAGcAIABsAG8AZwBpAGMALAAgAGkAbgBjAGwAdQBkAGkAbgBnACAAYQAgAHAAYQByAHQAaQBhAGwAIAB0AGUAeAB0ACAAbQBhAHQAYwBoACAAYQBuAGQAIAByAGUAZwB1AGwAYQByACAAZQB4AG8AcgBlAHMAcwBpAG8AbgAgACgAUgBlAGcARQB4ACkAIAB0AGUAcwB0AC4AXABuACAAIAAgACAAUABhAHIAYQBtAGUAdABlAHIAcwA6AFwAbgAgACAAIAAgACAAIAAgACAAKwAgAHIAYQBuAGcAZQAgACAAIAAgACAAIAAgACAAIAA9ACAAKAByAGUAcQB1AGkAcgBlAGQAKQAgAFIAYQBuAGcAZQAgAG8AZgAgAGMAZQBsAGwAcwAgAGMAbwBuAHQAYQBpAG4AaQBuAGcAIAB0AGgAZQAgAHMAbwB1AHIAYwBlACAAYQByAHIAYQB5ACAAdABvACAAbABvAG8AawAgAHcAaQB0AGgAaQBuADsAIABjAGEAbgAgAGIAZQAgAGEAIAAxAEQAIABvAHIAIAAyAEQAIABhAHIAcgBhAHkAIABpAG4AIABhAG4AeQAgAG8AcgB0AGkAZQBuAHQAYQB0AGkAbwBuAC4AXABuACAAIAAgACAAIAAgACAAIAArACAAZgBpAG4AZABfAGkAdABlAG0AIAAgACAAIAAgAD0AIAAoAHIAZQBxAHUAaQByAGUAZAApACAAVABoAGUAIAB2AGEAbAB1AGUAIAB0AG8AIABsAG8AbwBrACAAZgBvAHIAIAB3AGkAdABoAGkAbgAgAHQAaABlACAAcwBvAHUAcgBjAGUAIAByAGEAbgBnAGUALgBcAG4AIAAgACAAIAAgACAAIAAgACAAIAAgACAAIAAgACAAIAAgACAAIAAgACAAIAAgACAAIAAgACAAIAAgACAAIAAgACAAIAAgACAAIABUAGgAaQBzACAAYwBhAG4AIABiAGUAIABhACAAbgB1AG0AYgBlAHIALAAgAGEAIAB0AGUAeAB0ACAAcwB0AHIAaQBuAGcALAAgAG8AcgAgAGEAIABjAGUAbABsACAAcgBlAGYAZQByAGUAbgBjAGUALAAgAGIAdQB0ACAAcwBoAG8AdQBsAGQAIABiAGUAIABhACAAcwBpAG4AZwBsAGUAIAB2AGEAbAB1AGUAIAByAGEAdABoAGUAcgAgAHQAaABhAG4AIABhAG4AIABhAHIAcgBhAHkALgBcAG4AIAAgACAAIAAgACAAIAAgACAAIAAgACAAIAAgACAAIAAgACAAIAAgACAAIAAgACAAIAAgACAAIAAgACAAIAAgACAAIAAgACAAIABJAGYAIAB0AGgAZQAgAFIAZQBnAEUAeAAgAG0AYQB0AGMAaABfAHQAeQBwAGUAIABvAHAAdABpAG8AbgAgAGkAcwAgAHMAZQBsAGUAYwB0AGUAZAAsACAAdABoAGUAIABmAGkAbgBkAF8AaQB0AGUAbQAgAHYAYQBsAHUAZQAgAGkAcwAgAHUAcwBlAGQAIABhAHMAIAB0AGgAZQAgAHIAZQBnAHUAbABhAHIAIABlAHgAcAByAGUAcwBzAGkAbwBuACAAcwB0AHIAaQBuAGcALgBcAG4AIAAgACAAIAAgACAAIAAgACsAIABtAGEAdABjAGgAXwB0AHkAcABlACAAIAAgACAAPQAgACgAbwBwAHQAaQBvAG4AYQBsACkAIABTAGkAbgBnAGwAZQAgAHYAYQBsAHUAZQAgACgAYwBhAG4AIABiAGUAIABhACAAbgB1AG0AYgBlAHIAIABvAHIAIAB0AGUAeAB0ACAAcwB0AHIAaQBuAGcAKQAgAHQAbwAgAGQAZQB0AGUAcgBtAGkAbgBlACAAdABoAGUAIABtAGEAdABjAGgAIAB0AHkAcABlACAAdABvACAAdQBzAGUAIAB0AG8AIABmAGkAbgBkACAAdgBhAGwAdQBlAHMALgBcAG4AIAAgACAAIAAgACAAIAAgACAAIAAgACAAIAAgACAAIAAgACAAIAAgACAAIAAgACAAIAAgACAAIAAgACAAIAAgACAAIAAgACAAIABWAGEAbABpAGQAIABpAG4AcAB1AHQAcwAgAGEAcgBlACAAYQAgAG4AdQBtAGIAZQByACAAYgBlAHQAdwBlAGUAbgAgADAAIABhAG4AZAAgADYALAAgAG8AcgAgAGEAIAB2AGEAbABpAGQAIABzAHQAcgBpAG4AZwAgAGYAcgBvAG0AIAB0AGgAZQAgAGwAaQBzAHQAIABiAGUAbABvAHcAOwAgAEkAZgAgAG4AbwB0ACAAcwB1AHAAcABsAGkAZQBkACwAIAB3AGkAbABsACAAZABlAGYAYQB1AGwAdAAgAHQAbwAgADAALgBcAG4AIAAgACAAIAAgACAAIAAgACAAIAAgACAAIAAgACAAIAAgACAAIAAgACAAIAAgACAAIAAgACAAIAAgACAAIAAgACAAXAAiAD0AXAAiACAAIAAwACAAPQAgACgAZABlAGYAYQB1AGwAdAApACAAdQBzAGUAcwAgAGUAdQBxAGEAbAAtAHQAbwAgAG0AYQB0AGMAaABpAG4AZwAgAGwAbwBnAGkAYwBcAG4AIAAgACAAIAAgACAAIAAgACAAIAAgACAAIAAgACAAIAAgACAAIAAgACAAIAAgACAAIAAgACAAIAAgACAAIAAgAFwAIgA8AD4AXAAiACAAIAAxACAAPQAgAHUAcwBlAHMAIABuAG8AdAAtAGUAcQB1AGEAbAAtAHQAbwAgAG0AYQB0AGMAaABpAG4AZwAgAGwAbwBnAGkAYwBcAG4AIAAgACAAIAAgACAAIAAgACAAIAAgACAAIAAgACAAIAAgACAAIAAgACAAIAAgACAAIAAgACAAIAAgACAAIAAgACAAXAAiAD4AXAAiACAAIAAyACAAPQAgAHUAcwBlAHMAIABnAHIAZQBhAHQAZQByAC0AdABoAGEAbgAgAG0AYQB0AGMAaABpAG4AZwAgAGwAbwBnAGkAYwBcAG4AIAAgACAAIAAgACAAIAAgACAAIAAgACAAIAAgACAAIAAgACAAIAAgACAAIAAgACAAIAAgACAAIAAgACAAIAAgACAAXAAiADwAXAAiACAAIAAzACAAPQAgAHUAcwBlAHMAIABsAGUAcwBzAC0AdABoAGEAbgAgAG0AYQB0AGMAaABpAG4AZwAgAGwAbwBnAGkAYwBcAG4AIAAgACAAIAAgACAAIAAgACAAIAAgACAAIAAgACAAIAAgACAAIAAgACAAIAAgACAAIAAgACAAIAAgACAAIAAgAFwAIgA+AD0AXAAiACAAIAA0ACAAPQAgAHUAcwBlAHMAIABnAHIAZQBhAHQAZQByAC0AdABoAGEAbgAtAG8AcgAtAGUAcQB1AGEAbAAtAHQAbwAgAG0AYQB0AGMAaABpAG4AZwAgAGwAbwBnAGkAYwBcAG4AIAAgACAAIAAgACAAIAAgACAAIAAgACAAIAAgACAAIAAgACAAIAAgACAAIAAgACAAIAAgACAAIAAgACAAIAAgAFwAIgA8AD0AXAAiACAAIAA1ACAAPQAgAHUAcwBlAHMAIABsAGUAcwBzAC0AdABoAGEAbgAtAG8AcgAtAGUAcQB1AGEAbAAtAHQAbwAgAG0AYQB0AGMAaABpAG4AZwAgAGwAbwBnAGkAYwBcAG4AIAAgACAAIAAgACAAIAAgACAAIAAgACAAIAAgACAAIAAgACAAIAAgACAAIAAgACAAIAAgACAAIAAgACAAXAAiAGYAaQBuAGQAXAAiACAAIAA2ACAAPQAgAGEAdAB0AGUAbQBwAHQAcwAgAHQAbwAgAGYAaQBuAGQAIABhACAAcwB1AGIALQBzAHQAcgBpAG4AZwAgAC8AIABwAGEAcgB0AC0AcwB0AHIAaQBuAGcAIAB3AGkAdABoAGkAbgAgAHQAaABlACAAcwBvAHUAcgBjAGUAIAB2AGEAbAB1AGUAcwA7ACAAdQBzAGUAcwAgAG4AbwBuAC0AYwBhAHMAZQAgAHMAZQBuAHMAaQB0AGkAdgBlACAAcwBlAGEAcgBjAGgAXABuACAAIAAgACAAIAAgACAAIAAgACAAIAAgACAAIAAgACAAIAAgACAAIAAgACAAIAAgACAAIAAgACAAIABcACIAcgBlAGcAZQB4AFwAIgAgACAANwAgAD0AIAB1AHMAZQBzACAAYQAgAHIAZQBnAHUAbABhAHIAIABlAHgAcAByAGUAcwBzAGkAbwBuACAAKABSAGUAZwBFAHgAKQAgAHQAbwAgAHQAZQBzAHQAIAB0AGgAZQAgAHMAbwB1AHIAYwBlACAAdgBhAGwAdQBlAHMAIABhAG4AZAAgAG0AYQB0AGMAaAAgAGkAZgAgAFQAUgBVAEUAXABuACAAIAAgACAAIAAgACAAIAArACAAbwB1AHQAcAB1AHQAXwB0AHkAcABlACAAIAAgAD0AIAAoAG8AcAB0AGkAbwBuAGEAbAApACAAUwBpAG4AZwBsAGUAIABuAHUAbQBiAGUAcgAgAGIAZQB0AHcAZQBlAG4AIAAwACAAYQBuAGQAIAA1ACAAdABvACAAZABlAHQAZQByAG0AaQBuAGUAIAB0AGgAZQAgAGYAdQBuAGMAdABpAG8AbgAgAG8AdQB0AHAAdQB0ACAAdAB5AHAAZQAvAGYAbwByAG0AYQB0ADsAIABpAGYAIABuAG8AIAB2AGEAbAB1AGUAIABpAHMAIABwAHIAbwB2AGkAZABlAGQALAAgAHcAaQBsAGwAIABkAGUAZgBhAHUAbAB0ACAAdABvACAAMAAuAFwAbgAgACAAIAAgACAAIAAgACAAIAAgACAAIAAgACAAIAAgACAAIAAgACAAIAAgACAAIAAgACAAIAAgACAAIAAgACAAIAAgACAAIAAgACAAMAAgAD0AIAAoAGQAZQBmAGEAdQBsAHQAKQAgAGwAaQBzAHQAIABvAGYAIABtAGEAdABjAGgAZQBkACAAdgBhAGwAdQBlAHMAIABpAG4AIAB2AGUAcgB0AGkAYwBhAGwAIABvAHIAaQBlAG4AdABhAHQAaQBvAG4AXABuACAAIAAgACAAIAAgACAAIAAgACAAIAAgACAAIAAgACAAIAAgACAAIAAgACAAIAAgACAAIAAgACAAIAAgACAAIAAgACAAIAAgACAAIAAxACAAPQAgAHQAaABlACAAcgBlAGwAYQB0AGkAdgBlACAAcABvAHMAaQB0AGkAbwBuACAAbwBmACAAZQBhAGMAaAAgAG0AYQB0AGMAaAAgAHcAaQB0AGgAaQBuACAAdABoAGUAIABzAG8AdQByAGMAZQAgAGEAcgByAGEAeQAsACAAaQBuACAAdABoAGUAIABmAG8AcgBtAGEAdAA6ACAAWwByAG8AdwBdACwAWwBjAG8AbABdAFwAbgAgACAAIAAgACAAIAAgACAAIAAgACAAIAAgACAAIAAgACAAIAAgACAAIAAgACAAIAAgACAAIAAgACAAIAAgACAAIAAgACAAIAAgACAAMgAgAD0AIAB0AGgAZQAgAGEAYgBzAG8AbAB1AHQAZQAgAHAAbwBzAGkAdABpAG8AbgAgAG8AZgAgAGUAYQBjAGgAIABtAGEAdABjAGgAIAB3AGkAdABoAGkAbgAgAHQAaABlACAAcwBvAHUAcgBjAGUAIAB3AG8AcgBrAHMAaABlAGUAdAAsACAAaQBuACAAdABoAGUAIABmAG8AcgBtAGEAdAA6ACAAWwByAG8AdwBdACwAWwBjAG8AbABdAFwAbgAgACAAIAAgACAAIAAgACAAIAAgACAAIAAgACAAIAAgACAAIAAgACAAIAAgACAAIAAgACAAIAAgACAAIAAgACAAIAAgACAAIAAgACAAMwAgAD0AIAB0AGgAZQAgAGMAZQBsAGwAIABhAGQAZAByAGUAcwBzACAAbwBmACAAZQBhAGMAaAAgAG0AYQB0AGMAaAAgAHUAcwBpAG4AZwAgAHQAaABlACAAYwBlAGwAbAAgAHIAZQBmAGUAcgBlAG4AYwBlACAAZgBvAHIAbQBhAHQAOgAgAEEAMQBcAG4AIAAgACAAIAAgACAAIAAgACAAIAAgACAAIAAgACAAIAAgACAAIAAgACAAIAAgACAAIAAgACAAIAAgACAAIAAgACAAIAAgACAAIAAgADQAIAA9ACAAdABoAGUAIABhAGIAcwBvAGwAdQB0AGUAIABjAGUAbABsACAAYQBkAGQAcgBlAHMAcwAgAG8AZgAgAGUAYQBjAGgAIABtAGEAdABjAGgAIAB1AHMAaQBuAGcAIAB0AGgAZQAgAGMAZQBsAGwAIAByAGUAZgBlAHIAZQBuAGMAZQAgAGYAbwByAG0AYQB0ADoAIAAkAEEAJAAxAFwAbgAgACAAIAAgACAAIAAgACAAIAAgACAAIAAgACAAIAAgACAAIAAgACAAIAAgACAAIAAgACAAIAAgACAAIAAgACAAIAAgACAAIAAgACAANQAgAD0AIAB0AGgAZQAgAGMAbwB1AG4AdAAgAG8AZgAgAHQAaABlACAAbgB1AG0AYgBlAHIAIABvAGYAIABmAG8AdQBuAGQAIABtAGEAdABjAGgAZQBzAFwAbgAgACAAIAAgACAAIAAgACAAKwAgAGkAZgBfAG4AbwB0AF8AZgBvAHUAbgBkACAAIAA9ACAAKABvAHAAdABpAG8AbgBhAGwAKQAgAFMAaQBuAGcAbABlACAAdgBhAGwAdQBlACAAKABjAGEAbgAgAGIAZQAgAGEAIABuAHUAbQBiAGUAcgAgAG8AcgAgAHQAZQB4AHQAIABzAHQAcgBpAG4AZwApACAAdwBoAGkAYwBoACAAaQBzACAAcgBlAHQAdQByAG4AZQBkACAAYgB5ACAAdABoAGUAIABmAHUAbgBjAHQAaQBvAG4AIABpAGYAIABuAG8AIABtAGEAdABjAGgAZQBzACAAYQByAGUAIABmAG8AdQBuAGQALgBcAG4AIAAgACAAIAAgACAAIAAgACAAIAAgACAAIAAgACAAIAAgACAAIAAgACAAIAAgACAAIAAgACAAIAAgACAAIAAgACAAIAAgACAAIABJAGYAIABuAG8AdAAgAHMAdQBwAHAAbABpAGUAZAAsACAAdABoAGUAIABmAHUAbgBjAHQAaQBvAG4AIAB3AGkAbABsACAAZABlAGYAYQB1AGwAdAAgAHQAbwAgAHIAZQB0AHUAcgBuAGkAbgBnACAAYQAgACMATgAvAEEAIAB2AGEAbAB1AGUALgBcAG4AIAAgACAAIAAgACAAIAAgACsAIABhAGQAZABfAGgAZQBhAGQAZQByACAAIAAgACAAPQAgACgAbwBwAHQAaQBvAG4AYQBsACkAIABBACAAVAByAHUAZQAvAEYAYQBsAHMAZQAgAHYAYQBsAHUAZQAgAHQAbwAgAGQAZQB0AGUAcgBtAGkAbgBlACAAdwBoAGUAdABoAGUAcgAgAG8AcgAgAG4AbwB0ACAAdABvACAAYQBkAGQAIABhACAAaABlAGEAZABlAHIAIAByAG8AdwAgAHQAbwAgAHQAaABlACAAZgB1AG4AYwB0AGkAbwBuACAAbwB1AHQAcAB1AHQAIABhAHIAcgBhAHkALgBcAG4AIAAgACAAIAAgACAAIAAgACAAIAAgACAAIAAgACAAIAAgACAAIAAgACAAIAAgACAAIAAgACAAIAAgACAAIAAgACAAIAAgACAAIABUAGgAZQAgAGkAbgBwAHUAdAAgAGMAYQBuACAAYgBlACAAZQBpAHQAaABlAHIAIABUAFIAVQBFAC8ARgBBAEwAUwBFACAAbwByACAAMQAvADAALgBcAG4AIAAgACAAIAAgACAAIAAgACAAIAAgACAAIAAgACAAIAAgACAAIAAgACAAIAAgACAAIAAgACAAIAAgACAAIAAgACAAIAAgACAAIABJAGYAIABuAG8AdAAgAHMAdQBwAHAAbABpAGUAZAAsACAAdwBpAGwAbAAgAGQAZQBmAGEAdQBsAHQAIAB0AG8AIABGAEEATABTAEUAIAAoADAAKQAuAFwAbgAgACAAIAAgACAAIAAgACAAKwAgAHMAcABsAGkAdABfAG8AdQB0AHAAdQB0ACAAIAA9ACAAKABvAHAAdABpAG8AbgBhAGwAKQAgAEEAIABUAHIAdQBlAC8ARgBhAGwAcwBlACAAdgBhAGwAdQBlACAAdABvACAAZABlAHQAZQByAG0AaQBuAGUAIAB3AGgAZQB0AGgAZQByACAAbwByACAAbgBvAHQAIABzAHAAbABpAHQAIAB0AGgAZQAgAG8AdQB0AHAAdQB0ACAAYQByAHIAYQB5ACAAaQBuAHQAbwAgAHQAdwBvACAAYwBvAGwAdQBtAG4AcwAgAGEAcwAgAGEAcABwAHIAbwBwAHIAaQBhAHQAZQAuAFwAbgAgACAAIAAgACAAIAAgACAAIAAgACAAIAAgACAAIAAgACAAIAAgACAAIAAgACAAIAAgACAAIAAgACAAIAAgACAAIAAgACAAIAAgAEkAZgAgAHQAaABlACAAbwB1AHQAcAB1AHQAXwB0AHkAcABlACAAcwBlAGwAZQBjAHQAZQBkACAAaQBzACAAcgBlAGwAYQB0AGkAdgBlACAAbwByACAAYQBiAG8AbABzAHUAdABlACAAcABvAHMAaQB0AGkAbwBuACwAIAB0AGgAZQBuACAAdABoAGkAcwAgAG8AcAB0AGkAbwBuACAAYwBhAG4AIABzAHAAbABpAHQAIAB0AGgAZQAgAHAAbwBzAGkAdABpAG8AbgAgAG8AZgAgAGUAYQBjAGgAIABtAGEAdABjAGgAIABpAG4AdABvACAAYQAgADIAIABjAG8AbAB1AG0AbgAgAGEAcgByAGEAeQAgAGYAbwByACAAcgBvAHcAIABhAG4AZAAgAGMAbwBsAHUAbQBuACAAdgBhAGwAdQBlAHMALgBcAG4AIAAgACAAIAAgACAAIAAgACAAIAAgACAAIAAgACAAIAAgACAAIAAgACAAIAAgACAAIAAgACAAIAAgACAAIAAgACAAIAAgACAAIABUAGgAZQAgAGkAbgBwAHUAdAAgAGMAYQBuACAAYgBlACAAZQBpAHQAaABlAHIAIABUAFIAVQBFAC8ARgBBAEwAUwBFACAAbwByACAAMQAvADAALgBcAG4AIAAgACAAIAAgACAAIAAgACAAIAAgACAAIAAgACAAIAAgACAAIAAgACAAIAAgACAAIAAgACAAIAAgACAAIAAgACAAIAAgACAAIABJAGYAIABuAG8AdAAgAHMAdQBwAHAAbABpAGUAZAAsACAAdwBpAGwAbAAgAGQAZQBmAGEAdQBsAHQAIAB0AG8AIABGAEEATABTAEUAIAAoADAAKQAuAFwAbgAgACAAIAAgAEUAcgByAG8AcgAgAGMAbwBkAGUAcwA6AFwAbgAgACAAIAAgACAAIAAgACAAIAAgACAAIAAjAFIARQBGACEAIAAgACAAIAAgACAAIAA9ACAASQBuAHYAYQBsAGkAZAAgAGMAZQBsAGwAIAByAGUAZgBlAHIAZQBuAGMAZQAgAHAAcgBvAHYAaQBkAGUAZAAgAGYAbwByACAAdABoAGUAIAByAGEAbgBnAGUAIABpAG4AcAB1AHQALAAgAG8AcgAgAGEAIABiAHIAbwBrAGUAbgAgAGMAZQBsAGwAIAByAGUAZgBlAHIAZQBuAGMAZQAgAHcAaQB0AGgAaQBuACAAYQBuAHkAIABvAGYAIAB0AGgAZQAgAGkAbgBwAHUAdABzAFwAbgAgACAAIAAgACAAIAAgACAAIAAgACAAIAAjAFYAQQBMAFUARQAhACAAIAAgACAAIAA9ACAAbQBhAHQAYwBoAF8AdAB5AHAAZQAgAHAAYQByAGEAbQBlAHQAZQByACAAaQBzACAAaQBuAHYAYQBsAGkAZAAgAC0ALQAgAG4AbwB0ACAAYQAgAG4AdQBtAGIAZQByACAAYgBlAHQAdwBlAGUAbgAgADAAIABhAG4AZAAgADYAIABvAHIAIABvAG4AZQAgAG8AZgAgAHQAaABlACAAZQB4AHAAZQBjAHQAZQBkAC8AYQBsAGwAbwB3AGUAZAAgAGkAbgBwAHUAdAAgAHMAdAByAGkAbgBnAHMAXABuACAAIAAgACAAIAAgACAAIAAgACAAIAAgACMAVgBBAEwAVQBFACEAIAAgACAAIAAgAD0AIABvAHUAdABwAHUAdABfAHQAeQBwAGUAIABwAGEAcgBhAG0AZQB0AGUAcgAgAGkAcwAgAGkAbgB2AGEAbABpAGQAIAAtAC0AIABuAG8AdAAgAGEAIABuAHUAbQBiAGUAcgAgAGIAZQB0AHcAZQBlAG4AIAAwACAAYQBuAGQAIAA1AFwAbgAgACAAIAAgAE4AbwB0AGUAcwA6AFwAbgAgACAAIAAgACAAIAAgACAALQAgAFQAaABlACAAcABhAHIAdABpAGEAbAAgAHQAZQB4AHQAIABtAGEAdABjAGgAIABpAHMAIABuAG8AbgAtAGMAYQBzAGUAIABzAGUAbgBzAGkAdABpAHYAZQA7ACAAZgBvAHIAIABhACAAYwBhAHMAZQAgAHMAZQBuAHMAaQB0AGkAdgBlACAAcABhAHIAdABpAGEAbAAgAHQAZQB4AHQAIABtAGEAdABjAGgALAAgAHUAcwBlACAAdABoAGUAIABSAGUAZwBFAHgAIAB0AGUAcwB0ACAAbQBhAHQAYwBoAGkAbgBnACAAbABvAGcAaQBjACAAdwBpAHQAaAAgAGEAIABzAHUAYgAtAHMAdAByAGkAbgBnACAAdABvACAAZgBpAG4AZAAgAHIAYQB0AGgAZQByACAAdABoAGEAbgAgAGEAIAByAGUAZwB1AGwAYQByACAAZQB4AHAAcgBlAHMAcwBpAG8AbgAgAHMAdAByAGkAbgBnAC4AXABuACoALwBcAG4AUgBYAEwAXwBGAGkAbgBkAEkAdABlAG0AIAA9ACAATABBAE0AQgBEAEEAKABcAG4AIAAgACAAIAAvAC8AIABQAGEAcgBhAG0AZQB0AGUAcgAgAGQAZQBjAGwAYQByAGEAdABpAG8AbgBzAFwAbgAgACAAIAAgAHIAYQBuAGcAZQAsAFwAbgAgACAAIAAgAGYAaQBuAGQAXwBpAHQAZQBtACwAXABuACAAIAAgACAAWwBtAGEAdABjAGgAXwB0AHkAcABlAF0ALABcAG4AIAAgACAAIABbAG8AdQB0AHAAdQB0AF8AdAB5AHAAZQBdACwAXABuACAAIAAgACAAWwBpAGYAXwBuAG8AdABfAGYAbwB1AG4AZABdACwAXABuACAAIAAgACAAWwBhAGQAZABfAGgAZQBhAGQAZQByAF0ALABcAG4AIAAgACAAIABbAHMAcABsAGkAdABfAG8AdQB0AHAAdQB0AF0ALABcAG4AIAAgACAAIAAvAC8AIABNAGEAaQBuACAAcAByAG8AYwBlAGQAdQByAGUAXABuACAAIAAgACAATABFAFQAKABcAG4AIAAgACAAIAAgACAAIAAgAF8AcgBuAGcALAAgAHIAYQBuAGcAZQAsAFwAbgAgACAAIAAgACAAIAAgACAAXwBpAHQAbQAsACAAZgBpAG4AZABfAGkAdABlAG0ALABcAG4AIAAgACAAIAAgACAAIAAgAC8ALwAgAEQAZQBhAGwAIAB3AGkAdABoACAAdABoAGUAIABvAHAAdABpAG8AbgBhAGwAIABpAG4AcAB1AHQAIABwAGEAcgBhAG0AZQB0AGUAcgBzACAAYQBuAGQAIABzAGUAdAAgAGQAZQBmAGEAdQBsAHQAIAB2AGEAbAB1AGUAcwAgAGYAbwByACAAYQBuAHkAIABvAG0AaQB0AHQAZQBkACAAcABhAHIAYQBtAGUAdABlAHIAcwBcAG4AIAAgACAAIAAgACAAIAAgAF8AbQBJAG4AcAAsACAASQBGACgATwBSACgASQBTAE8ATQBJAFQAVABFAEQAKABtAGEAdABjAGgAXwB0AHkAcABlACkALAAgAEkAUwBCAEwAQQBOAEsAKABtAGEAdABjAGgAXwB0AHkAcABlACkAKQAsACAAMAAsACAASQBOAFQAKABtAGEAdABjAGgAXwB0AHkAcABlACkAKQAsAFwAbgAgACAAIAAgACAAIAAgACAAXwB0AHkAcAAsACAASQBGACgAXABuACAAIAAgACAAIAAgACAAIAAgACAAIAAgAEkAUwBOAFUATQBCAEUAUgAoAF8AbQBJAG4AcAApACwAXABuACAAIAAgACAAIAAgACAAIAAgACAAIAAgAF8AbQBJAG4AcAAgACsAIAAxACwAXABuACAAIAAgACAAIAAgACAAIAAgACAAIAAgAEkARgBOAEEAKABcAG4AIAAgACAAIAAgACAAIAAgACAAIAAgACAAIAAgACAAIABNAEEAVABDAEgAKABMAE8AVwBFAFIAKABtAGEAdABjAGgAXwB0AHkAcABlACkALAAgAHsAXAAiAD0AXAAiACwAIABcACIAPAA+AFwAIgAsACAAXAAiAD4AXAAiACwAIABcACIAPABcACIALAAgAFwAIgA+AD0AXAAiACwAIABcACIAPAA9AFwAIgAsACAAXAAiAGYAaQBuAGQAXAAiACwAIABcACIAcgBlAGcAZQB4AFwAIgB9ACwAIAAwACkALABcAG4AIAAgACAAIAAgACAAIAAgACAAIAAgACAAIAAgACAAIAAtADEAXABuACAAIAAgACAAIAAgACAAIAAgACAAIAAgACkAXABuACAAIAAgACAAIAAgACAAIAApACwAXABuACAAIAAgACAAIAAgACAAIABfAG8AcAB0AG4ALAAgAEkARgAoAE8AUgAoAEkAUwBPAE0ASQBUAFQARQBEACgAbwB1AHQAcAB1AHQAXwB0AHkAcABlACkALAAgAEkAUwBCAEwAQQBOAEsAKABvAHUAdABwAHUAdABfAHQAeQBwAGUAKQApACwAIAAwACwAIABJAE4AVAAoAG8AdQB0AHAAdQB0AF8AdAB5AHAAZQApACkALABcAG4AIAAgACAAIAAgACAAIAAgAF8AcgBlAHAALAAgAEkARgAoAE8AUgAoAEkAUwBPAE0ASQBUAFQARQBEACgAaQBmAF8AbgBvAHQAXwBmAG8AdQBuAGQAKQAsACAASQBTAEIATABBAE4ASwAoAGkAZgBfAG4AbwB0AF8AZgBvAHUAbgBkACkAKQAsACAATgBBACgAKQAsACAAaQBmAF8AbgBvAHQAXwBmAG8AdQBuAGQAKQAsAFwAbgAgACAAIAAgACAAIAAgACAAXwBhAGQAZAAsACAASQBGACgATwBSACgASQBTAE8ATQBJAFQAVABFAEQAKABhAGQAZABfAGgAZQBhAGQAZQByACkALAAgAEkAUwBCAEwAQQBOAEsAKABhAGQAZABfAGgAZQBhAGQAZQByACkAKQAsACAARgBBAEwAUwBFACwAIABhAGQAZABfAGgAZQBhAGQAZQByACkALABcAG4AIAAgACAAIAAgACAAIAAgAF8AcwBwAGwAdAAsACAASQBGACgATwBSACgASQBTAE8ATQBJAFQAVABFAEQAKABzAHAAbABpAHQAXwBvAHUAdABwAHUAdAApACwAIABJAFMAQgBMAEEATgBLACgAcwBwAGwAaQB0AF8AbwB1AHQAcAB1AHQAKQApACwAIABGAEEATABTAEUALAAgAHMAcABsAGkAdABfAG8AdQB0AHAAdQB0ACkALABcAG4AIAAgACAAIAAgACAAIAAgAC8ALwAgAEMAaABlAGMAawAgAGkAbgBwAHUAdABzAFwAbgAgACAAIAAgACAAIAAgACAALwAvACAAIAAtAC0APgAgAGkAbgB2AGEAbABpAGQAIABjAGUAbABsACAAcgBlAGYAZQByAGUAbgBjAGUAIABpAG4AIAB0AGgAZQAgAHIAYQBuAGcAZQAgAHAAYQByAGEAbQBlAHQAZQByACAAdwBpAGwAbAAgAGcAaQB2AGUAIABhACAAIwBSAEUARgAhACAAZQByAHIAbwByAFwAbgAgACAAIAAgACAAIAAgACAALwAvACAAIAAtAC0APgAgAGkAbgB2AGEAbABpAGQAIABpAG4AcAB1AHQAcwAgAHAAcgBvAHYAaQBkAGUAZAAgAGYAbwByACAAdABoAGUAIABtAGEAdABjAGgAXwB0AHkAcABlACAAbwByACAAbwB1AHQAcAB1AHQAXwB0AHkAcABlACAAcABhAHIAYQBtAGUAdABlAHIAcwAgAHcAaQBsAGwAIABnAGkAdgBlACAAYQAgACMAVgBBAEwAVQBFACEAIABFAHIAcgBvAHIAXABuACAAIAAgACAAIAAgACAAIABfAGkAbgBwAEMAaABrACwAIABJAEYAKABcAG4AIAAgACAAIAAgACAAIAAgACAAIAAgACAATgBPAFQAKABJAFMAUgBFAEYAKAByAGEAbgBnAGUAKQApACwAXABuACAAIAAgACAAIAAgACAAIAAgACAAIAAgADIALABcAG4AIAAgACAAIAAgACAAIAAgACAAIAAgACAASQBGACgATwBSACgAXwB0AHkAcAAgADwAIAAxACwAIABfAHQAeQBwACAAPgAgADgALAAgAE4ATwBUACgASQBTAE4AVQBNAEIARQBSACgAXwBvAHAAdABuACkAKQAsACAAXwBvAHAAdABuACAAPAAgADAALAAgAF8AbwBwAHQAbgAgAD4AIAA1ACkALAAgADMALAAgADEAKQBcAG4AIAAgACAAIAAgACAAIAAgACkALABcAG4AIAAgACAAIAAgACAAIAAgAC8ALwAgAEMAcgBlAGEAdABlAHMAIABhAG4AIABhAHIAcgBhAHkAIABvAGYAIAB0AGgAZQAgAGMAaABvAHMAZQBuACAAbwB1AHQAcAB1AHQAIAB0AHkAcABlAC8AZgBvAHIAbQBhAHQAIAB0AG8AIAB0AGgAZQAgAHMAYQBtAGUAIABkAGkAbQBlAG4AcwBpAG8AbgBzACAAYQBzACAAdABoAGUAIABzAG8AdQByAGMAZQAgAGEAcgByAGEAeQBcAG4AIAAgACAAIAAgACAAIAAgAC8ALwAgACAALQAtAD4AIAB0AGgAZQAgAEMASABPAE8AUwBFACgAKQAgAGYAdQBuAGMAdABpAG8AbgAgAGQAZQB0AGUAcgBtAGkAbgBlAHMAIAB3AGgAaQBjAGgAIABvAHUAdABwAHUAdAAgAHQAeQBwAGUAIAB0AG8AIAB1AHMAZQBcAG4AIAAgACAAIAAgACAAIAAgAF8AdABiAGwALAAgAEMASABPAE8AUwBFACgAXABuACAAIAAgACAAIAAgACAAIAAgACAAIAAgAF8AbwBwAHQAbgAgACsAIAAxACwAXABuACAAIAAgACAAIAAgACAAIAAgACAAIAAgAF8AcgBuAGcALABcAG4AIAAgACAAIAAgACAAIAAgACAAIAAgACAAKABSAE8AVwAoAF8AcgBuAGcAKQAgAC0AIABSAE8AVwAoAFQAQQBLAEUAKABfAHIAbgBnACwAIAAxACkAKQAgACsAIAAxACkAIAAmACAAXAAiACwAXAAiACAAJgBcAG4AIAAgACAAIAAgACAAIAAgACAAIAAgACAAIAAgACAAIAAoAEMATwBMAFUATQBOACgAXwByAG4AZwApACAALQAgAEMATwBMAFUATQBOACgAVABBAEsARQAoAF8AcgBuAGcALAAgACwAIAAxACkAKQAgACsAIAAxACkALABcAG4AIAAgACAAIAAgACAAIAAgACAAIAAgACAAUgBPAFcAKABfAHIAbgBnACkAIAAmACAAXAAiACwAXAAiACAAJgAgAEMATwBMAFUATQBOACgAXwByAG4AZwApACwAXABuACAAIAAgACAAIAAgACAAIAAgACAAIAAgAEEARABEAFIARQBTAFMAKABSAE8AVwAoAF8AcgBuAGcAKQAsACAAQwBPAEwAVQBNAE4AKABfAHIAbgBnACkALAAgADQALAAgADEAKQAsAFwAbgAgACAAIAAgACAAIAAgACAAIAAgACAAIABBAEQARABSAEUAUwBTACgAUgBPAFcAKABfAHIAbgBnACkALAAgAEMATwBMAFUATQBOACgAXwByAG4AZwApACwAIAAxACwAIAAxACkALABcAG4AIAAgACAAIAAgACAAIAAgACAAIAAgACAAXwByAG4AZwBcAG4AIAAgACAAIAAgACAAIAAgACkALABcAG4AIAAgACAAIAAgACAAIAAgAC8ALwAgAEMAYQBsAGMAdQBsAGEAdABlACAAdABoAGUAIABvAHUAdABwAHUAdAAgAGEAcgByAGEAeQBcAG4AIAAgACAAIAAgACAAIAAgAC8ALwAgACAALQAtAD4AIAB0AGgAZQAgAEMASABPAE8AUwBFACgAKQAgAGYAdQBuAGMAdABpAG8AbgAgAGQAZQB0AGUAcgBtAGkAbgBlAHMAIAB3AGgAaQBjAGgAIABtAGEAdABjAGgAIAB0AHkAcABlACAAdABvACAAdQBzAGUAXABuACAAIAAgACAAIAAgACAAIAAvAC8AIAAgAC0ALQA+ACAAdABoAGUAIABJAEYAKAApACAAZgB1AG4AYwB0AGkAbwBuAHMAIABnAG8AIAB0AGgAcgBvAHUAZwBoACAAdABoAGUAIABzAG8AdQByAGMAZQAgAGEAcgByAGEAeQAgAGEAbgBkACAAcAByAGUAcwBlAHIAdgBlAHMAIABhAG4AeQAgAG0AYQB0AGMAaABlAHMAIAAoAGYAcgBvAG0AIAB0AGgAZQAgAGMAcgBlAGEAdABlAGQAIABvAHUAdABwAHUAdABzACAAYQByAHIAYQB5ACwAIABfAHQAYgBsACkAIABhAG4AZAAgAHMAZQB0AHMAIABuAG8AbgAtAG0AYQB0AGMAaABlAHMAIAB0AG8AIAAjAE4ALwBBAFwAbgAgACAAIAAgACAAIAAgACAALwAvACAAIAAtAC0APgAgAHQAaABlACAAVABPAEMATwBMACgAKQAgAGYAdQBuAGMAdABpAG8AbgAgAGMAbwBuAHYAZQByAHQAcwAgAHQAaABlACAAdQBwAGQAYQB0AGUAZAAgAGEAcgByAGEAeQAgAHQAbwAgAGEAIABzAGkAbgBnAGwAZQAgAHYAZQByAHQAaQBjAGEAbAAgADEARAAgAGEAcgByAGEAeQAgAGEAbgBkACAAZgBpAGwAdABlAHIAcwAgAG8AdQB0ACAAIwBOAC8AQQAgAHYAYQBsAHUAZQBzACAAdABvACAAbABlAGEAdgBlACAAbwBuAGwAeQAgAGEAbgB5ACAAbQBhAHQAYwBoAGUAcwBcAG4AIAAgACAAIAAgACAAIAAgAF8AbQB0AGMAaAAsACAAVABPAEMATwBMACgAXABuACAAIAAgACAAIAAgACAAIAAgACAAIAAgAEMASABPAE8AUwBFACgAXABuACAAIAAgACAAIAAgACAAIAAgACAAIAAgACAAIAAgACAAXwB0AHkAcAAsAFwAbgAgACAAIAAgACAAIAAgACAAIAAgACAAIAAgACAAIAAgAEkARgAoAF8AcgBuAGcAIAA9ACAAXwBpAHQAbQAsACAAXwB0AGIAbAAsACAATgBBACgAKQApACwAXABuACAAIAAgACAAIAAgACAAIAAgACAAIAAgACAAIAAgACAASQBGACgAXwByAG4AZwAgADwAPgAgAF8AaQB0AG0ALAAgAF8AdABiAGwALAAgAE4AQQAoACkAKQAsAFwAbgAgACAAIAAgACAAIAAgACAAIAAgACAAIAAgACAAIAAgAEkARgAoAF8AcgBuAGcAIAA+ACAAXwBpAHQAbQAsACAAXwB0AGIAbAAsACAATgBBACgAKQApACwAXABuACAAIAAgACAAIAAgACAAIAAgACAAIAAgACAAIAAgACAASQBGACgAXwByAG4AZwAgADwAIABfAGkAdABtACwAIABfAHQAYgBsACwAIABOAEEAKAApACkALABcAG4AIAAgACAAIAAgACAAIAAgACAAIAAgACAAIAAgACAAIABJAEYAKABfAHIAbgBnACAAPgA9ACAAXwBpAHQAbQAsACAAXwB0AGIAbAAsACAATgBBACgAKQApACwAXABuACAAIAAgACAAIAAgACAAIAAgACAAIAAgACAAIAAgACAASQBGACgAXwByAG4AZwAgADwAPQAgAF8AaQB0AG0ALAAgAF8AdABiAGwALAAgAE4AQQAoACkAKQAsAFwAbgAgACAAIAAgACAAIAAgACAAIAAgACAAIAAgACAAIAAgAEkARgAoACAASQBTAE4AVQBNAEIARQBSACgARgBJAE4ARAAoAEwATwBXAEUAUgAoAF8AaQB0AG0AKQAsACAATABPAFcARQBSACgAXwByAG4AZwApACkAKQAsACAAXwB0AGIAbAAsACAATgBBACgAKQApACwAXABuACAAIAAgACAAIAAgACAAIAAgACAAIAAgACAAIAAgACAASQBGACgAIABSAEUARwBFAFgAVABFAFMAVAAoAF8AcgBuAGcALAAgAF8AaQB0AG0AKQAsACAAXwB0AGIAbAAsACAATgBBACgAKQApAFwAbgAgACAAIAAgACAAIAAgACAAIAAgACAAIAApACwAXABuACAAIAAgACAAIAAgACAAIAAgACAAIAAgADIAXABuACAAIAAgACAAIAAgACAAIAApACwAXABuACAAIAAgACAAIAAgACAAIAAvAC8AIABEAGUAdABlAHIAbQBpAG4AZQAgAHcAaABlAHQAaABlAHIAIAB0AGgAZQAgAHIAZQB0AHUAcgBuACAAcgBlAHMAdQBsAHQAIABzAGgAbwB1AGwAZAAgAGIAZQAgAHQAaABlACAAZgBpAGwAdABlAHIAZQBkAC8AbQBhAHQAYwBoAGUAZAAgAG8AdQB0AHAAdQB0ACAAYQByAHIAYQB5ACAAbwByACAAdABoAGUAIABjAG8AdQBuAHQAIABvAGYAIAB0AGgAZQAgAGYAaQBsAHQAZQByAGUAZAAvAG0AYQB0AGMAaABlAGQAIABvAHUAdABwAHUAdAAgAGEAcgByAGEAeQBcAG4AIAAgACAAIAAgACAAIAAgAF8AYwBhAGwAYwAsACAASQBGACgAXwBvAHAAdABuACAAPAA+ACAANQAsACAAXwBtAHQAYwBoACwAIABSAE8AVwBTACgAXwBtAHQAYwBoACkAKQAsAFwAbgAgACAAIAAgACAAIAAgACAALwAvACAAQwBoAGUAYwBrACAAaQBmACAAdABoAGUAIABjAGEAbABjAHUAbABhAHQAZQBkACAAcgBlAHMAdQBsAHQAIAByAGUAdAB1AHIAbgBzACAAYQBuACAAZQByAHIAbwByACAAcwB1AGcAZwBlAHMAdABpAG4AZwAgAG4AbwB0ACAAbQBhAHQAYwBoACAALQAtACAAaQBmACAAcwBvACAAcgBlAHQAdQByAG4AIAB0AGgAZQAgAGMAbwByAHIAZQBjAHQAIABcACIAbgBvAHQAIABmAG8AdQBuAGQAXAAiACAAdgBhAGwAdQBlAFwAbgAgACAAIAAgACAAIAAgACAAXwBhAHIAcgAsACAASQBGACgASQBTAEUAUgBSAE8AUgAoAF8AYwBhAGwAYwApACwAIABJAEYAKABfAG8AcAB0AG4AIAA9ACAANQAsACAAMAAsACAAXwByAGUAcAApACwAIABfAGMAYQBsAGMAKQAsAFwAbgAgACAAIAAgACAAIAAgACAALwAvACAAQwByAGUAYQB0AGUAIAB0AGgAZQAgAHIAZQBxAHUAaQByAGUAZAAgAGgAZQBhAGQAZQByACAAYgBhAHMAZQBkACAAbwBuACAAdABoAGUAIABjAGgAbwBzAGUAbgAgAG8AdQB0AHAAdQB0ACAAdAB5AHAAZQAsACAAYQBuAGQAIABzAHQAYQBjAGsAIAB0AGgAaQBzACAAbwBuACAAdABvAHAAIABvAGYAIAB0AGgAZQAgAGMAYQBsAGMAdQBsAGEAdABlAGQAIAByAGUAcwB1AGwAdABzACAAYQByAHIAYQB5AFwAbgAgACAAIAAgACAAIAAgACAAXwBoAGQAcgAsACAAQwBIAE8ATwBTAEUAKABcAG4AIAAgACAAIAAgACAAIAAgACAAIAAgACAAXwBvAHAAdABuACAAKwAgADEALABcAG4AIAAgACAAIAAgACAAIAAgACAAIAAgACAAXAAiAE0AYQB0AGMAaABlAHMAXAAiACwAXABuACAAIAAgACAAIAAgACAAIAAgACAAIAAgAFwAIgBSAG8AdwAsAEMAbwBsAHUAbQBuAFwAIgAsAFwAbgAgACAAIAAgACAAIAAgACAAIAAgACAAIABcACIAUgBvAHcALABDAG8AbAB1AG0AbgBcACIALABcAG4AIAAgACAAIAAgACAAIAAgACAAIAAgACAAXAAiAEMAZQBsAGwAIABBAGQAZAByAGUAcwBzAFwAIgAsAFwAbgAgACAAIAAgACAAIAAgACAAIAAgACAAIABcACIAQwBlAGwAbAAgAEEAZABkAHIAZQBzAHMAXAAiACwAXABuACAAIAAgACAAIAAgACAAIAAgACAAIAAgAFwAIgBDAG8AdQBuAHQAIABvAGYAIABNAGEAdABjAGgAZQBzAFwAIgBcAG4AIAAgACAAIAAgACAAIAAgACkALABcAG4AIAAgACAAIAAgACAAIAAgAF8AaQBuAGMALAAgAFYAUwBUAEEAQwBLACgAXwBoAGQAcgAsACAAXwBhAHIAcgApACwAXABuACAAIAAgACAAIAAgACAAIAAvAC8AIABJAGYAIAB0AGgAZQAgAHIAZQBsAGEAdABpAHYAZQAgAG8AcgAgAGEAYgBzAG8AbAB1AHQAZQAgAGMAZQBsAGwAIABwAG8AcwBpAHQAaQBvAG4AIABvAHUAdABwAHUAdAAgAHQAeQBwAGUAIABpAHMAIABjAGgAbwBzAGUAbgAgAGEAbgBkACAAdABoAGUAIABzAHAAbABpAHQAXwBvAHUAdABwAHUAdAAgAHAAYQByAGEAbQBlAHQAZQByACAAaQBzACAAVABSAFUARQAgAHQAaABlAG4AIAB0AGgAZQAgAGgAZQBhAGQAZQByACAAYQBuAGQAIAByAGUAcwB1AGwAdABzACAAYQByAGUAIABzAHAAbABpAHQAIABpAG4AdABvACAAdAB3AG8AIABjAG8AbAB1AG0AbgBzAFwAbgAgACAAIAAgACAAIAAgACAAXwByAHMAbAB0ACwAIABJAEYAKABcAG4AIAAgACAAIAAgACAAIAAgACAAIAAgACAAQQBOAEQAKABfAHMAcABsAHQALAAgAF8AbwBwAHQAbgAgAD4AIAAwACwAIABfAG8AcAB0AG4AIAA8ACAAMwApACwAXABuACAAIAAgACAAIAAgACAAIAAgACAAIAAgAEQAUgBPAFAAKABcAG4AIAAgACAAIAAgACAAIAAgACAAIAAgACAAIAAgACAAIABSAEUARABVAEMARQAoAFwAIgBcACIALAAgAF8AaQBuAGMALAAgAEwAQQBNAEIARABBACgAXwBhAGMAYwAsACAAXwB2AGEAbAAsACAAVgBTAFQAQQBDAEsAKABfAGEAYwBjACwAIABUAEUAWABUAFMAUABMAEkAVAAoAF8AdgBhAGwALAAgAFwAIgAsAFwAIgAsACAALAAgAFQAUgBVAEUAKQApACkAKQAsAFwAbgAgACAAIAAgACAAIAAgACAAIAAgACAAIAAgACAAIAAgADEAXABuACAAIAAgACAAIAAgACAAIAAgACAAIAAgACkALABcAG4AIAAgACAAIAAgACAAIAAgACAAIAAgACAAXwBpAG4AYwBcAG4AIAAgACAAIAAgACAAIAAgACkALABcAG4AIAAgACAAIAAgACAAIAAgAC8ALwAgAEkAZgAgAHQAaABlACAAYQBkAGQAXwBoAGUAYQBkAGUAcgAgAHAAYQByAGEAbQBlAHQAZQByACAAaQBzACAARgBBAEwAUwBFACAAdABoAGUAbgAgAHIAZQBtAG8AdgBlACAAdABoAGUAIABoAGUAYQBkAGUAcgAgAHIAbwB3AFwAbgAgACAAIAAgACAAIAAgACAAXwBvAHUAdAAsACAARABSAE8AUAAoAF8AcgBzAGwAdAAsACAASQBGACgAXwBhAGQAZAAsACAAMAAsACAAMQApACkALABcAG4AIAAgACAAIAAgACAAIAAgAC8ALwAgAEkAZgAgAHQAaABlAHIAZQAgAGEAcgBlACAAYQBuAHkAIAAjAE4ALwBBACAAdgBhAGwAdQBlAHMAIABpAG4AIAB0AGgAZQAgAG8AdQB0AHAAdQB0ACAAYQByAHIAYQB5ACAAdABoAGUAcwBlACAAcgBlAHAAbABhAGMAZQBkACAAdwBpAHQAaAAgAHQAaABlACAAaQBmAF8AbgBvAHQAXwBmAG8AdQBuAGQAIAB2AGEAbAB1AGUAXABuACAAIAAgACAAIAAgACAAIABfAHIAdABuACwAIABJAEYAKABJAFMATgBBACgAXwBvAHUAdAApACwAIABfAHIAZQBwACwAIABfAG8AdQB0ACkALABcAG4AIAAgACAAIAAgACAAIAAgAC8ALwAgAEkAZgAgAHQAaABlACAAaQBuAHAAdQB0ACAAYwBoAGUAYwBrAHMAIAAoAF8AaQBuAHAAQwBoAGsAKQAgAGgAYQB2AGUAIABmAGwAYQBnAGcAZQBkACAAdABoAGUAbgAgAHIAZQB0AHUAcgBuACAAdABoAGUAIAByAGUAcQB1AGkAcgBlAGQAIABFAHgAYwBlAGwAIABlAHIAcgBvAHIAIABjAG8AZABlACwAIABvAHQAaABlAHIAdwBpAHMAZQAgAHIAZQB0AHUAcgBuACAAdABoAGUAIABjAGEAbABjAHUAbABhAHQAZQBkACAAcgBlAHMAdQBsAHQAIAAoAF8AcgB0AG4AKQBcAG4AIAAgACAAIAAgACAAIAAgAEMASABPAE8AUwBFACgAXwBpAG4AcABDAGgAawAsACAAXwByAHQAbgAsACAASQBOAEQASQBSAEUAQwBUACgAXAAiAFwAIgApACwAIAAjAFYAQQBMAFUARQAhACkAXABuACAAIAAgACAAKQBcAG4AKQA7AFwAbgBcAG4ALwAqACAAIABSAFgATABfAEYAaQBuAGQASQB0AGUAbQBfAEEAbAB0ACAARgB1AG4AYwB0AGkAbwBuAFwAbgAgACAAIAAgACAAIAAgACAAdgBlAHIAcwBpAG8AbgAgADEALgAwADgAIAAgACgAMgA3AC0AQQBwAHIALQAyADAAMgA1ACkAIABcAG4AIAAgACAAIAAgACAAIAAgAFIAIABTAGkAbABrACwAIABSAFgATAAgAEQAZQB2AGUAbABvAHAAbQBlAG4AdABcAG4AIAAgACAAIAAgACAAIAAgAGgAdAB0AHAAcwA6AC8ALwBnAGkAcwB0AC4AZwBpAHQAaAB1AGIALgBjAG8AbQAvAHIALQBzAGkAbABrAC8AYQBkADgAZgBhADEANQAzADYAOAAzADAAZQA2AGYAYgBmAGIAZgA5ADEAOQA1ADMAZgBhADQAZQBmAGMAMwBhAFwAbgAqAC8AXABuAC8AKgBcAG4AIAAgACAAIABOAGEAbQBlADoAIAAgACAAIAAgACAAIAAgAEYAaQBuAGQASQB0AGUAbQAoACkAXABuACAAIAAgACAARABlAHMAYwByAGkAcAB0AGkAbwBuADoAIAAqAC8ALwAqACoARgB1AG4AYwB0AGkAbwBuACAAZgBvAHIAIABmAGkAbgBkAGkAbgBnACAAbQBhAHQAYwBoAGkAbgBnACAAdgBhAGwAdQBlAHMAIAB3AGkAdABoAGkAbgAgAGEAIABzAG8AdQByAGMAZQAgAGEAcgByAGEAeQAqAC8ALwAqAFwAbgAgACAAIAAgACAAIAAgACAAIAAgACAAIAAgACAAIAAgACAARgBvAHIAIABlAGEAYwBoACAAbQBhAHQAYwBoACAAdABoAGEAdAAgAGkAcwAgAGYAbwB1AG4AZAAsACAAdABoAGUAIABmAHUAbgBjAHQAaQBvAG4AIABjAGEAbgAgAHIAZQB0AHUAcgBuACAAdABoAGUAIABtAGEAdABjAGgAZQBkACAAdgBhAGwAdQBlAHMALAAgAHIAZQBsAGEAdABpAHYAZQAgAHAAbwBzAGkAdABpAG8AbgAgAG8AZgAgAHQAaABlACAAbQBhAHQAYwBoACAAdwBpAHQAaABpAG4AIAB0AGgAZQAgAHMAbwB1AHIAYwBlACAAYQByAHIAYQB5ACAAbwByACAAdwBvAHIAawBzAGgAZQBlAHQALAAgAG8AcgAgAHQAaABlACAAYwBlAGwAbAAgAEEAZABkAHIAZQBzAHMALgBcAG4AIAAgACAAIAAgACAAIAAgACAAIAAgACAAIAAgACAAIAAgAE0AYQB0AGMAaAAgAGwAbwBnAGkAYwAgAGMAYQBuACAAYgBlACAAYwBoAG8AcwBlAG4AIABiAGUAeQBvAG4AZAAgAHMAaQBtAHAAbAB5ACAAZQBxAHUAYQBsAC0AdABvAC0AbQBhAHQAYwBoAGkAbgBnACAAbABvAGcAaQBjACwAIABpAG4AYwBsAHUAZABpAG4AZwAgAGEAIABwAGEAcgB0AGkAYQBsACAAdABlAHgAdAAgAG0AYQB0AGMAaAAgAGEAbgBkACAAcgBlAGcAdQBsAGEAcgAgAGUAeABvAHIAZQBzAHMAaQBvAG4AIAAoAFIAZQBnAEUAeAApACAAdABlAHMAdAAuAFwAbgAgACAAIAAgAFAAYQByAGEAbQBlAHQAZQByAHMAOgBcAG4AIAAgACAAIAAgACAAIAAgACsAIAByAGEAbgBnAGUAIAAgACAAIAAgACAAIAAgACAAPQAgACgAcgBlAHEAdQBpAHIAZQBkACkAIABSAGEAbgBnAGUAIABvAGYAIABjAGUAbABsAHMAIABjAG8AbgB0AGEAaQBuAGkAbgBnACAAdABoAGUAIABzAG8AdQByAGMAZQAgAGEAcgByAGEAeQAgAHQAbwAgAGwAbwBvAGsAIAB3AGkAdABoAGkAbgA7ACAAYwBhAG4AIABiAGUAIABhACAAMQBEACAAbwByACAAMgBEACAAYQByAHIAYQB5ACAAaQBuACAAYQBuAHkAIABvAHIAdABpAGUAbgB0AGEAdABpAG8AbgAuAFwAbgAgACAAIAAgACAAIAAgACAAKwAgAGYAaQBuAGQAXwBpAHQAZQBtACAAIAAgACAAIAA9ACAAKAByAGUAcQB1AGkAcgBlAGQAKQAgAFQAaABlACAAdgBhAGwAdQBlACAAdABvACAAbABvAG8AawAgAGYAbwByACAAdwBpAHQAaABpAG4AIAB0AGgAZQAgAHMAbwB1AHIAYwBlACAAcgBhAG4AZwBlAC4AXABuACAAIAAgACAAIAAgACAAIAAgACAAIAAgACAAIAAgACAAIAAgACAAIAAgACAAIAAgACAAIAAgACAAIAAgACAAIAAgACAAIAAgACAAVABoAGkAcwAgAGMAYQBuACAAYgBlACAAYQAgAG4AdQBtAGIAZQByACwAIABhACAAdABlAHgAdAAgAHMAdAByAGkAbgBnACwAIABvAHIAIABhACAAYwBlAGwAbAAgAHIAZQBmAGUAcgBlAG4AYwBlACwAIABiAHUAdAAgAHMAaABvAHUAbABkACAAYgBlACAAYQAgAHMAaQBuAGcAbABlACAAdgBhAGwAdQBlACAAcgBhAHQAaABlAHIAIAB0AGgAYQBuACAAYQBuACAAYQByAHIAYQB5AC4AXABuACAAIAAgACAAIAAgACAAIAAgACAAIAAgACAAIAAgACAAIAAgACAAIAAgACAAIAAgACAAIAAgACAAIAAgACAAIAAgACAAIAAgACAASQBmACAAdABoAGUAIABSAGUAZwBFAHgAIABtAGEAdABjAGgAXwB0AHkAcABlACAAbwBwAHQAaQBvAG4AIABpAHMAIABzAGUAbABlAGMAdABlAGQALAAgAHQAaABlACAAZgBpAG4AZABfAGkAdABlAG0AIAB2AGEAbAB1AGUAIABpAHMAIAB1AHMAZQBkACAAYQBzACAAdABoAGUAIAByAGUAZwB1AGwAYQByACAAZQB4AHAAcgBlAHMAcwBpAG8AbgAgAHMAdAByAGkAbgBnAC4AXABuACAAIAAgACAAIAAgACAAIAArACAAbQBhAHQAYwBoAF8AdAB5AHAAZQAgACAAIAAgAD0AIAAoAG8AcAB0AGkAbwBuAGEAbAApACAAUwBpAG4AZwBsAGUAIAB2AGEAbAB1AGUAIAAoAGMAYQBuACAAYgBlACAAYQAgAG4AdQBtAGIAZQByACAAbwByACAAdABlAHgAdAAgAHMAdAByAGkAbgBnACkAIAB0AG8AIABkAGUAdABlAHIAbQBpAG4AZQAgAHQAaABlACAAbQBhAHQAYwBoACAAdAB5AHAAZQAgAHQAbwAgAHUAcwBlACAAdABvACAAZgBpAG4AZAAgAHYAYQBsAHUAZQBzAC4AXABuACAAIAAgACAAIAAgACAAIAAgACAAIAAgACAAIAAgACAAIAAgACAAIAAgACAAIAAgACAAIAAgACAAIAAgACAAIAAgACAAIAAgACAAVgBhAGwAaQBkACAAaQBuAHAAdQB0AHMAIABhAHIAZQAgAGEAIABuAHUAbQBiAGUAcgAgAGIAZQB0AHcAZQBlAG4AIAAwACAAYQBuAGQAIAA2ACwAIABvAHIAIABhACAAdgBhAGwAaQBkACAAcwB0AHIAaQBuAGcAIABmAHIAbwBtACAAdABoAGUAIABsAGkAcwB0ACAAYgBlAGwAbwB3ADsAIABJAGYAIABuAG8AdAAgAHMAdQBwAHAAbABpAGUAZAAsACAAdwBpAGwAbAAgAGQAZQBmAGEAdQBsAHQAIAB0AG8AIAAwAC4AXABuACAAIAAgACAAIAAgACAAIAAgACAAIAAgACAAIAAgACAAIAAgACAAIAAgACAAIAAgACAAIAAgACAAIAAgACAAIAAgAFwAIgA9AFwAIgAgACAAMAAgAD0AIAAoAGQAZQBmAGEAdQBsAHQAKQAgAHUAcwBlAHMAIABlAHUAcQBhAGwALQB0AG8AIABtAGEAdABjAGgAaQBuAGcAIABsAG8AZwBpAGMAXABuACAAIAAgACAAIAAgACAAIAAgACAAIAAgACAAIAAgACAAIAAgACAAIAAgACAAIAAgACAAIAAgACAAIAAgACAAIABcACIAPAA+AFwAIgAgACAAMQAgAD0AIAB1AHMAZQBzACAAbgBvAHQALQBlAHEAdQBhAGwALQB0AG8AIABtAGEAdABjAGgAaQBuAGcAIABsAG8AZwBpAGMAXABuACAAIAAgACAAIAAgACAAIAAgACAAIAAgACAAIAAgACAAIAAgACAAIAAgACAAIAAgACAAIAAgACAAIAAgACAAIAAgAFwAIgA+AFwAIgAgACAAMgAgAD0AIAB1AHMAZQBzACAAZwByAGUAYQB0AGUAcgAtAHQAaABhAG4AIABtAGEAdABjAGgAaQBuAGcAIABsAG8AZwBpAGMAXABuACAAIAAgACAAIAAgACAAIAAgACAAIAAgACAAIAAgACAAIAAgACAAIAAgACAAIAAgACAAIAAgACAAIAAgACAAIAAgAFwAIgA8AFwAIgAgACAAMwAgAD0AIAB1AHMAZQBzACAAbABlAHMAcwAtAHQAaABhAG4AIABtAGEAdABjAGgAaQBuAGcAIABsAG8AZwBpAGMAXABuACAAIAAgACAAIAAgACAAIAAgACAAIAAgACAAIAAgACAAIAAgACAAIAAgACAAIAAgACAAIAAgACAAIAAgACAAIABcACIAPgA9AFwAIgAgACAANAAgAD0AIAB1AHMAZQBzACAAZwByAGUAYQB0AGUAcgAtAHQAaABhAG4ALQBvAHIALQBlAHEAdQBhAGwALQB0AG8AIABtAGEAdABjAGgAaQBuAGcAIABsAG8AZwBpAGMAXABuACAAIAAgACAAIAAgACAAIAAgACAAIAAgACAAIAAgACAAIAAgACAAIAAgACAAIAAgACAAIAAgACAAIAAgACAAIABcACIAPAA9AFwAIgAgACAANQAgAD0AIAB1AHMAZQBzACAAbABlAHMAcwAtAHQAaABhAG4ALQBvAHIALQBlAHEAdQBhAGwALQB0AG8AIABtAGEAdABjAGgAaQBuAGcAIABsAG8AZwBpAGMAXABuACAAIAAgACAAIAAgACAAIAAgACAAIAAgACAAIAAgACAAIAAgACAAIAAgACAAIAAgACAAIAAgACAAIAAgAFwAIgBmAGkAbgBkAFwAIgAgACAANgAgAD0AIABhAHQAdABlAG0AcAB0AHMAIAB0AG8AIABmAGkAbgBkACAAYQAgAHMAdQBiAC0AcwB0AHIAaQBuAGcAIAAvACAAcABhAHIAdAAtAHMAdAByAGkAbgBnACAAdwBpAHQAaABpAG4AIAB0AGgAZQAgAHMAbwB1AHIAYwBlACAAdgBhAGwAdQBlAHMAOwAgAHUAcwBlAHMAIABuAG8AbgAtAGMAYQBzAGUAIABzAGUAbgBzAGkAdABpAHYAZQAgAHMAZQBhAHIAYwBoAFwAbgAgACAAIAAgACAAIAAgACAAIAAgACAAIAAgACAAIAAgACAAIAAgACAAIAAgACAAIAAgACAAIAAgACAAIABcACIAYwBhAHMAZQBcACIAIAAgADcAIAA9ACAAYQB0AHQAZQBtAHAAdABzACAAdABvACAAZgBpAG4AZAAgAGEAIABzAHUAYgAtAHMAdAByAGkAbgBnACAALwAgAHAAYQByAHQALQBzAHQAcgBpAG4AZwAgAHcAaQB0AGgAaQBuACAAdABoAGUAIABzAG8AdQByAGMAZQAgAHYAYQBsAHUAZQBzADsAIAB1AHMAZQBzACAAYwBhAHMAZQAgAHMAZQBuAHMAaQB0AGkAdgBlACAAcwBlAGEAcgBjAGgAXABuACAAIAAgACAAIAAgACAAIAArACAAbwB1AHQAcAB1AHQAXwB0AHkAcABlACAAIAAgAD0AIAAoAG8AcAB0AGkAbwBuAGEAbAApACAAUwBpAG4AZwBsAGUAIABuAHUAbQBiAGUAcgAgAGIAZQB0AHcAZQBlAG4AIAAwACAAYQBuAGQAIAA1ACAAdABvACAAZABlAHQAZQByAG0AaQBuAGUAIAB0AGgAZQAgAGYAdQBuAGMAdABpAG8AbgAgAG8AdQB0AHAAdQB0ACAAdAB5AHAAZQAvAGYAbwByAG0AYQB0ADsAIABpAGYAIABuAG8AIAB2AGEAbAB1AGUAIABpAHMAIABwAHIAbwB2AGkAZABlAGQALAAgAHcAaQBsAGwAIABkAGUAZgBhAHUAbAB0ACAAdABvACAAMAAuAFwAbgAgACAAIAAgACAAIAAgACAAIAAgACAAIAAgACAAIAAgACAAIAAgACAAIAAgACAAIAAgACAAIAAgACAAIAAgACAAIAAgACAAIAAgACAAMAAgAD0AIAAoAGQAZQBmAGEAdQBsAHQAKQAgAGwAaQBzAHQAIABvAGYAIABtAGEAdABjAGgAZQBkACAAdgBhAGwAdQBlAHMAIABpAG4AIAB2AGUAcgB0AGkAYwBhAGwAIABvAHIAaQBlAG4AdABhAHQAaQBvAG4AXABuACAAIAAgACAAIAAgACAAIAAgACAAIAAgACAAIAAgACAAIAAgACAAIAAgACAAIAAgACAAIAAgACAAIAAgACAAIAAgACAAIAAgACAAIAAxACAAPQAgAHQAaABlACAAcgBlAGwAYQB0AGkAdgBlACAAcABvAHMAaQB0AGkAbwBuACAAbwBmACAAZQBhAGMAaAAgAG0AYQB0AGMAaAAgAHcAaQB0AGgAaQBuACAAdABoAGUAIABzAG8AdQByAGMAZQAgAGEAcgByAGEAeQAsACAAaQBuACAAdABoAGUAIABmAG8AcgBtAGEAdAA6ACAAWwByAG8AdwBdACwAWwBjAG8AbABdAFwAbgAgACAAIAAgACAAIAAgACAAIAAgACAAIAAgACAAIAAgACAAIAAgACAAIAAgACAAIAAgACAAIAAgACAAIAAgACAAIAAgACAAIAAgACAAMgAgAD0AIAB0AGgAZQAgAGEAYgBzAG8AbAB1AHQAZQAgAHAAbwBzAGkAdABpAG8AbgAgAG8AZgAgAGUAYQBjAGgAIABtAGEAdABjAGgAIAB3AGkAdABoAGkAbgAgAHQAaABlACAAcwBvAHUAcgBjAGUAIAB3AG8AcgBrAHMAaABlAGUAdAAsACAAaQBuACAAdABoAGUAIABmAG8AcgBtAGEAdAA6ACAAWwByAG8AdwBdACwAWwBjAG8AbABdAFwAbgAgACAAIAAgACAAIAAgACAAIAAgACAAIAAgACAAIAAgACAAIAAgACAAIAAgACAAIAAgACAAIAAgACAAIAAgACAAIAAgACAAIAAgACAAMwAgAD0AIAB0AGgAZQAgAGMAZQBsAGwAIABhAGQAZAByAGUAcwBzACAAbwBmACAAZQBhAGMAaAAgAG0AYQB0AGMAaAAgAHUAcwBpAG4AZwAgAHQAaABlACAAYwBlAGwAbAAgAHIAZQBmAGUAcgBlAG4AYwBlACAAZgBvAHIAbQBhAHQAOgAgAEEAMQBcAG4AIAAgACAAIAAgACAAIAAgACAAIAAgACAAIAAgACAAIAAgACAAIAAgACAAIAAgACAAIAAgACAAIAAgACAAIAAgACAAIAAgACAAIAAgADQAIAA9ACAAdABoAGUAIABhAGIAcwBvAGwAdQB0AGUAIABjAGUAbABsACAAYQBkAGQAcgBlAHMAcwAgAG8AZgAgAGUAYQBjAGgAIABtAGEAdABjAGgAIAB1AHMAaQBuAGcAIAB0AGgAZQAgAGMAZQBsAGwAIAByAGUAZgBlAHIAZQBuAGMAZQAgAGYAbwByAG0AYQB0ADoAIAAkAEEAJAAxAFwAbgAgACAAIAAgACAAIAAgACAAIAAgACAAIAAgACAAIAAgACAAIAAgACAAIAAgACAAIAAgACAAIAAgACAAIAAgACAAIAAgACAAIAAgACAANQAgAD0AIAB0AGgAZQAgAGMAbwB1AG4AdAAgAG8AZgAgAHQAaABlACAAbgB1AG0AYgBlAHIAIABvAGYAIABmAG8AdQBuAGQAIABtAGEAdABjAGgAZQBzAFwAbgAgACAAIAAgACAAIAAgACAAKwAgAGkAZgBfAG4AbwB0AF8AZgBvAHUAbgBkACAAIAA9ACAAKABvAHAAdABpAG8AbgBhAGwAKQAgAFMAaQBuAGcAbABlACAAdgBhAGwAdQBlACAAKABjAGEAbgAgAGIAZQAgAGEAIABuAHUAbQBiAGUAcgAgAG8AcgAgAHQAZQB4AHQAIABzAHQAcgBpAG4AZwApACAAdwBoAGkAYwBoACAAaQBzACAAcgBlAHQAdQByAG4AZQBkACAAYgB5ACAAdABoAGUAIABmAHUAbgBjAHQAaQBvAG4AIABpAGYAIABuAG8AIABtAGEAdABjAGgAZQBzACAAYQByAGUAIABmAG8AdQBuAGQALgBcAG4AIAAgACAAIAAgACAAIAAgACAAIAAgACAAIAAgACAAIAAgACAAIAAgACAAIAAgACAAIAAgACAAIAAgACAAIAAgACAAIAAgACAAIABJAGYAIABuAG8AdAAgAHMAdQBwAHAAbABpAGUAZAAsACAAdABoAGUAIABmAHUAbgBjAHQAaQBvAG4AIAB3AGkAbABsACAAZABlAGYAYQB1AGwAdAAgAHQAbwAgAHIAZQB0AHUAcgBuAGkAbgBnACAAYQAgACMATgAvAEEAIAB2AGEAbAB1AGUALgBcAG4AIAAgACAAIAAgACAAIAAgACsAIABhAGQAZABfAGgAZQBhAGQAZQByACAAIAAgACAAPQAgACgAbwBwAHQAaQBvAG4AYQBsACkAIABBACAAVAByAHUAZQAvAEYAYQBsAHMAZQAgAHYAYQBsAHUAZQAgAHQAbwAgAGQAZQB0AGUAcgBtAGkAbgBlACAAdwBoAGUAdABoAGUAcgAgAG8AcgAgAG4AbwB0ACAAdABvACAAYQBkAGQAIABhACAAaABlAGEAZABlAHIAIAByAG8AdwAgAHQAbwAgAHQAaABlACAAZgB1AG4AYwB0AGkAbwBuACAAbwB1AHQAcAB1AHQAIABhAHIAcgBhAHkALgBcAG4AIAAgACAAIAAgACAAIAAgACAAIAAgACAAIAAgACAAIAAgACAAIAAgACAAIAAgACAAIAAgACAAIAAgACAAIAAgACAAIAAgACAAIABUAGgAZQAgAGkAbgBwAHUAdAAgAGMAYQBuACAAYgBlACAAZQBpAHQAaABlAHIAIABUAFIAVQBFAC8ARgBBAEwAUwBFACAAbwByACAAMQAvADAALgBcAG4AIAAgACAAIAAgACAAIAAgACAAIAAgACAAIAAgACAAIAAgACAAIAAgACAAIAAgACAAIAAgACAAIAAgACAAIAAgACAAIAAgACAAIABJAGYAIABuAG8AdAAgAHMAdQBwAHAAbABpAGUAZAAsACAAdwBpAGwAbAAgAGQAZQBmAGEAdQBsAHQAIAB0AG8AIABGAEEATABTAEUAIAAoADAAKQAuAFwAbgAgACAAIAAgACAAIAAgACAAKwAgAHMAcABsAGkAdABfAG8AdQB0AHAAdQB0ACAAIAA9ACAAKABvAHAAdABpAG8AbgBhAGwAKQAgAEEAIABUAHIAdQBlAC8ARgBhAGwAcwBlACAAdgBhAGwAdQBlACAAdABvACAAZABlAHQAZQByAG0AaQBuAGUAIAB3AGgAZQB0AGgAZQByACAAbwByACAAbgBvAHQAIABzAHAAbABpAHQAIAB0AGgAZQAgAG8AdQB0AHAAdQB0ACAAYQByAHIAYQB5ACAAaQBuAHQAbwAgAHQAdwBvACAAYwBvAGwAdQBtAG4AcwAgAGEAcwAgAGEAcABwAHIAbwBwAHIAaQBhAHQAZQAuAFwAbgAgACAAIAAgACAAIAAgACAAIAAgACAAIAAgACAAIAAgACAAIAAgACAAIAAgACAAIAAgACAAIAAgACAAIAAgACAAIAAgACAAIAAgAEkAZgAgAHQAaABlACAAbwB1AHQAcAB1AHQAXwB0AHkAcABlACAAcwBlAGwAZQBjAHQAZQBkACAAaQBzACAAcgBlAGwAYQB0AGkAdgBlACAAbwByACAAYQBiAG8AbABzAHUAdABlACAAcABvAHMAaQB0AGkAbwBuACwAIAB0AGgAZQBuACAAdABoAGkAcwAgAG8AcAB0AGkAbwBuACAAYwBhAG4AIABzAHAAbABpAHQAIAB0AGgAZQAgAHAAbwBzAGkAdABpAG8AbgAgAG8AZgAgAGUAYQBjAGgAIABtAGEAdABjAGgAIABpAG4AdABvACAAYQAgADIAIABjAG8AbAB1AG0AbgAgAGEAcgByAGEAeQAgAGYAbwByACAAcgBvAHcAIABhAG4AZAAgAGMAbwBsAHUAbQBuACAAdgBhAGwAdQBlAHMALgBcAG4AIAAgACAAIAAgACAAIAAgACAAIAAgACAAIAAgACAAIAAgACAAIAAgACAAIAAgACAAIAAgACAAIAAgACAAIAAgACAAIAAgACAAIABUAGgAZQAgAGkAbgBwAHUAdAAgAGMAYQBuACAAYgBlACAAZQBpAHQAaABlAHIAIABUAFIAVQBFAC8ARgBBAEwAUwBFACAAbwByACAAMQAvADAALgBcAG4AIAAgACAAIAAgACAAIAAgACAAIAAgACAAIAAgACAAIAAgACAAIAAgACAAIAAgACAAIAAgACAAIAAgACAAIAAgACAAIAAgACAAIABJAGYAIABuAG8AdAAgAHMAdQBwAHAAbABpAGUAZAAsACAAdwBpAGwAbAAgAGQAZQBmAGEAdQBsAHQAIAB0AG8AIABGAEEATABTAEUAIAAoADAAKQAuAFwAbgAgACAAIAAgAEUAcgByAG8AcgAgAGMAbwBkAGUAcwA6AFwAbgAgACAAIAAgACAAIAAgACAAIAAgACAAIAAjAFIARQBGACEAIAAgACAAIAAgACAAIAA9ACAASQBuAHYAYQBsAGkAZAAgAGMAZQBsAGwAIAByAGUAZgBlAHIAZQBuAGMAZQAgAHAAcgBvAHYAaQBkAGUAZAAgAGYAbwByACAAdABoAGUAIAByAGEAbgBnAGUAIABpAG4AcAB1AHQALAAgAG8AcgAgAGEAIABiAHIAbwBrAGUAbgAgAGMAZQBsAGwAIAByAGUAZgBlAHIAZQBuAGMAZQAgAHcAaQB0AGgAaQBuACAAYQBuAHkAIABvAGYAIAB0AGgAZQAgAGkAbgBwAHUAdABzAFwAbgAgACAAIAAgACAAIAAgACAAIAAgACAAIAAjAFYAQQBMAFUARQAhACAAIAAgACAAIAA9ACAAbQBhAHQAYwBoAF8AdAB5AHAAZQAgAHAAYQByAGEAbQBlAHQAZQByACAAaQBzACAAaQBuAHYAYQBsAGkAZAAgAC0ALQAgAG4AbwB0ACAAYQAgAG4AdQBtAGIAZQByACAAYgBlAHQAdwBlAGUAbgAgADAAIABhAG4AZAAgADYAIABvAHIAIABvAG4AZQAgAG8AZgAgAHQAaABlACAAZQB4AHAAZQBjAHQAZQBkAC8AYQBsAGwAbwB3AGUAZAAgAGkAbgBwAHUAdAAgAHMAdAByAGkAbgBnAHMAXABuACAAIAAgACAAIAAgACAAIAAgACAAIAAgACMAVgBBAEwAVQBFACEAIAAgACAAIAAgAD0AIABvAHUAdABwAHUAdABfAHQAeQBwAGUAIABwAGEAcgBhAG0AZQB0AGUAcgAgAGkAcwAgAGkAbgB2AGEAbABpAGQAIAAtAC0AIABuAG8AdAAgAGEAIABuAHUAbQBiAGUAcgAgAGIAZQB0AHcAZQBlAG4AIAAwACAAYQBuAGQAIAA1AFwAbgAgACAAIAAgAE4AbwB0AGUAcwA6AFwAbgAgACAAIAAgACAAIAAgACAALQAgAFQAaABlACAAcABhAHIAdABpAGEAbAAgAHQAZQB4AHQAIABtAGEAdABjAGgAIABpAHMAIABuAG8AbgAtAGMAYQBzAGUAIABzAGUAbgBzAGkAdABpAHYAZQA7ACAAZgBvAHIAIABhACAAYwBhAHMAZQAgAHMAZQBuAHMAaQB0AGkAdgBlACAAcABhAHIAdABpAGEAbAAgAHQAZQB4AHQAIABtAGEAdABjAGgALAAgAHUAcwBlACAAdABoAGUAIABSAGUAZwBFAHgAIAB0AGUAcwB0ACAAbQBhAHQAYwBoAGkAbgBnACAAbABvAGcAaQBjACAAdwBpAHQAaAAgAGEAIABzAHUAYgAtAHMAdAByAGkAbgBnACAAdABvACAAZgBpAG4AZAAgAHIAYQB0AGgAZQByACAAdABoAGEAbgAgAGEAIAByAGUAZwB1AGwAYQByACAAZQB4AHAAcgBlAHMAcwBpAG8AbgAgAHMAdAByAGkAbgBnAC4AXABuACoALwBcAG4AUgBYAEwAXwBGAGkAbgBkAEkAdABlAG0AXwBBAGwAdAAgAD0AIABMAEEATQBCAEQAQQAoAFwAbgAgACAAIAAgAC8ALwAgAFAAYQByAGEAbQBlAHQAZQByACAAZABlAGMAbABhAHIAYQB0AGkAbwBuAHMAXABuACAAIAAgACAAcgBhAG4AZwBlACwAXABuACAAIAAgACAAZgBpAG4AZABfAGkAdABlAG0ALABcAG4AIAAgACAAIABbAG0AYQB0AGMAaABfAHQAeQBwAGUAXQAsAFwAbgAgACAAIAAgAFsAbwB1AHQAcAB1AHQAXwB0AHkAcABlAF0ALABcAG4AIAAgACAAIABbAGkAZgBfAG4AbwB0AF8AZgBvAHUAbgBkAF0ALABcAG4AIAAgACAAIABbAGEAZABkAF8AaABlAGEAZABlAHIAXQAsAFwAbgAgACAAIAAgAFsAcwBwAGwAaQB0AF8AbwB1AHQAcAB1AHQAXQAsAFwAbgAgACAAIAAgAC8ALwAgAE0AYQBpAG4AIABwAHIAbwBjAGUAZAB1AHIAZQBcAG4AIAAgACAAIABMAEUAVAAoAFwAbgAgACAAIAAgACAAIAAgACAAXwByAG4AZwAsACAAcgBhAG4AZwBlACwAXABuACAAIAAgACAAIAAgACAAIABfAGkAdABtACwAIABmAGkAbgBkAF8AaQB0AGUAbQAsAFwAbgAgACAAIAAgACAAIAAgACAALwAvACAARABlAGEAbAAgAHcAaQB0AGgAIAB0AGgAZQAgAG8AcAB0AGkAbwBuAGEAbAAgAGkAbgBwAHUAdAAgAHAAYQByAGEAbQBlAHQAZQByAHMAIABhAG4AZAAgAHMAZQB0ACAAZABlAGYAYQB1AGwAdAAgAHYAYQBsAHUAZQBzACAAZgBvAHIAIABhAG4AeQAgAG8AbQBpAHQAdABlAGQAIABwAGEAcgBhAG0AZQB0AGUAcgBzAFwAbgAgACAAIAAgACAAIAAgACAAXwBtAEkAbgBwACwAIABJAEYAKABPAFIAKABJAFMATwBNAEkAVABUAEUARAAoAG0AYQB0AGMAaABfAHQAeQBwAGUAKQAsACAASQBTAEIATABBAE4ASwAoAG0AYQB0AGMAaABfAHQAeQBwAGUAKQApACwAIAAwACwAIABJAE4AVAAoAG0AYQB0AGMAaABfAHQAeQBwAGUAKQApACwAXABuACAAIAAgACAAIAAgACAAIABfAHQAeQBwACwAIABJAEYAKABcAG4AIAAgACAAIAAgACAAIAAgACAAIAAgACAASQBTAE4AVQBNAEIARQBSACgAXwBtAEkAbgBwACkALABcAG4AIAAgACAAIAAgACAAIAAgACAAIAAgACAAXwBtAEkAbgBwACAAKwAgADEALABcAG4AIAAgACAAIAAgACAAIAAgACAAIAAgACAASQBGAE4AQQAoAFwAbgAgACAAIAAgACAAIAAgACAAIAAgACAAIAAgACAAIAAgAE0AQQBUAEMASAAoAEwATwBXAEUAUgAoAG0AYQB0AGMAaABfAHQAeQBwAGUAKQAsACAAewBcACIAPQBcACIALAAgAFwAIgA8AD4AXAAiACwAIABcACIAPgBcACIALAAgAFwAIgA8AFwAIgAsACAAXAAiAD4APQBcACIALAAgAFwAIgA8AD0AXAAiACwAIABcACIAZgBpAG4AZABcACIALAAgAFwAIgBjAGEAcwBlAFwAIgB9ACwAIAAwACkALABcAG4AIAAgACAAIAAgACAAIAAgACAAIAAgACAAIAAgACAAIAAtADEAXABuACAAIAAgACAAIAAgACAAIAAgACAAIAAgACkAXABuACAAIAAgACAAIAAgACAAIAApACwAXABuACAAIAAgACAAIAAgACAAIABfAG8AcAB0AG4ALAAgAEkARgAoAE8AUgAoAEkAUwBPAE0ASQBUAFQARQBEACgAbwB1AHQAcAB1AHQAXwB0AHkAcABlACkALAAgAEkAUwBCAEwAQQBOAEsAKABvAHUAdABwAHUAdABfAHQAeQBwAGUAKQApACwAIAAwACwAIABJAE4AVAAoAG8AdQB0AHAAdQB0AF8AdAB5AHAAZQApACkALABcAG4AIAAgACAAIAAgACAAIAAgAF8AcgBlAHAALAAgAEkARgAoAE8AUgAoAEkAUwBPAE0ASQBUAFQARQBEACgAaQBmAF8AbgBvAHQAXwBmAG8AdQBuAGQAKQAsACAASQBTAEIATABBAE4ASwAoAGkAZgBfAG4AbwB0AF8AZgBvAHUAbgBkACkAKQAsACAATgBBACgAKQAsACAAaQBmAF8AbgBvAHQAXwBmAG8AdQBuAGQAKQAsAFwAbgAgACAAIAAgACAAIAAgACAAXwBhAGQAZAAsACAASQBGACgATwBSACgASQBTAE8ATQBJAFQAVABFAEQAKABhAGQAZABfAGgAZQBhAGQAZQByACkALAAgAEkAUwBCAEwAQQBOAEsAKABhAGQAZABfAGgAZQBhAGQAZQByACkAKQAsACAARgBBAEwAUwBFACwAIABhAGQAZABfAGgAZQBhAGQAZQByACkALABcAG4AIAAgACAAIAAgACAAIAAgAF8AcwBwAGwAdAAsACAASQBGACgATwBSACgASQBTAE8ATQBJAFQAVABFAEQAKABzAHAAbABpAHQAXwBvAHUAdABwAHUAdAApACwAIABJAFMAQgBMAEEATgBLACgAcwBwAGwAaQB0AF8AbwB1AHQAcAB1AHQAKQApACwAIABGAEEATABTAEUALAAgAHMAcABsAGkAdABfAG8AdQB0AHAAdQB0ACkALABcAG4AIAAgACAAIAAgACAAIAAgAC8ALwAgAEMAaABlAGMAawAgAGkAbgBwAHUAdABzAFwAbgAgACAAIAAgACAAIAAgACAALwAvACAAIAAtAC0APgAgAGkAbgB2AGEAbABpAGQAIABjAGUAbABsACAAcgBlAGYAZQByAGUAbgBjAGUAIABpAG4AIAB0AGgAZQAgAHIAYQBuAGcAZQAgAHAAYQByAGEAbQBlAHQAZQByACAAdwBpAGwAbAAgAGcAaQB2AGUAIABhACAAIwBSAEUARgAhACAAZQByAHIAbwByAFwAbgAgACAAIAAgACAAIAAgACAALwAvACAAIAAtAC0APgAgAGkAbgB2AGEAbABpAGQAIABpAG4AcAB1AHQAcwAgAHAAcgBvAHYAaQBkAGUAZAAgAGYAbwByACAAdABoAGUAIABtAGEAdABjAGgAXwB0AHkAcABlACAAbwByACAAbwB1AHQAcAB1AHQAXwB0AHkAcABlACAAcABhAHIAYQBtAGUAdABlAHIAcwAgAHcAaQBsAGwAIABnAGkAdgBlACAAYQAgACMAVgBBAEwAVQBFACEAIABFAHIAcgBvAHIAXABuACAAIAAgACAAIAAgACAAIABfAGkAbgBwAEMAaABrACwAIABJAEYAKABcAG4AIAAgACAAIAAgACAAIAAgACAAIAAgACAATgBPAFQAKABJAFMAUgBFAEYAKAByAGEAbgBnAGUAKQApACwAXABuACAAIAAgACAAIAAgACAAIAAgACAAIAAgADIALABcAG4AIAAgACAAIAAgACAAIAAgACAAIAAgACAASQBGACgATwBSACgAXwB0AHkAcAAgADwAIAAxACwAIABfAHQAeQBwACAAPgAgADgALAAgAE4ATwBUACgASQBTAE4AVQBNAEIARQBSACgAXwBvAHAAdABuACkAKQAsACAAXwBvAHAAdABuACAAPAAgADAALAAgAF8AbwBwAHQAbgAgAD4AIAA1ACkALAAgADMALAAgADEAKQBcAG4AIAAgACAAIAAgACAAIAAgACkALABcAG4AIAAgACAAIAAgACAAIAAgAC8ALwAgAEMAcgBlAGEAdABlAHMAIABhAG4AIABhAHIAcgBhAHkAIABvAGYAIAB0AGgAZQAgAGMAaABvAHMAZQBuACAAbwB1AHQAcAB1AHQAIAB0AHkAcABlAC8AZgBvAHIAbQBhAHQAIAB0AG8AIAB0AGgAZQAgAHMAYQBtAGUAIABkAGkAbQBlAG4AcwBpAG8AbgBzACAAYQBzACAAdABoAGUAIABzAG8AdQByAGMAZQAgAGEAcgByAGEAeQBcAG4AIAAgACAAIAAgACAAIAAgAC8ALwAgACAALQAtAD4AIAB0AGgAZQAgAEMASABPAE8AUwBFACgAKQAgAGYAdQBuAGMAdABpAG8AbgAgAGQAZQB0AGUAcgBtAGkAbgBlAHMAIAB3AGgAaQBjAGgAIABvAHUAdABwAHUAdAAgAHQAeQBwAGUAIAB0AG8AIAB1AHMAZQBcAG4AIAAgACAAIAAgACAAIAAgAF8AdABiAGwALAAgAEMASABPAE8AUwBFACgAXABuACAAIAAgACAAIAAgACAAIAAgACAAIAAgAF8AbwBwAHQAbgAgACsAIAAxACwAXABuACAAIAAgACAAIAAgACAAIAAgACAAIAAgAF8AcgBuAGcALABcAG4AIAAgACAAIAAgACAAIAAgACAAIAAgACAAKABSAE8AVwAoAF8AcgBuAGcAKQAgAC0AIABSAE8AVwAoAFQAQQBLAEUAKABfAHIAbgBnACwAIAAxACkAKQAgACsAIAAxACkAIAAmACAAXAAiACwAXAAiACAAJgBcAG4AIAAgACAAIAAgACAAIAAgACAAIAAgACAAIAAgACAAIAAoAEMATwBMAFUATQBOACgAXwByAG4AZwApACAALQAgAEMATwBMAFUATQBOACgAVABBAEsARQAoAF8AcgBuAGcALAAgACwAIAAxACkAKQAgACsAIAAxACkALABcAG4AIAAgACAAIAAgACAAIAAgACAAIAAgACAAUgBPAFcAKABfAHIAbgBnACkAIAAmACAAXAAiACwAXAAiACAAJgAgAEMATwBMAFUATQBOACgAXwByAG4AZwApACwAXABuACAAIAAgACAAIAAgACAAIAAgACAAIAAgAEEARABEAFIARQBTAFMAKABSAE8AVwAoAF8AcgBuAGcAKQAsACAAQwBPAEwAVQBNAE4AKABfAHIAbgBnACkALAAgADQALAAgADEAKQAsAFwAbgAgACAAIAAgACAAIAAgACAAIAAgACAAIABBAEQARABSAEUAUwBTACgAUgBPAFcAKABfAHIAbgBnACkALAAgAEMATwBMAFUATQBOACgAXwByAG4AZwApACwAIAAxACwAIAAxACkALABcAG4AIAAgACAAIAAgACAAIAAgACAAIAAgACAAXwByAG4AZwBcAG4AIAAgACAAIAAgACAAIAAgACkALABcAG4AIAAgACAAIAAgACAAIAAgAC8ALwAgAEMAYQBsAGMAdQBsAGEAdABlACAAdABoAGUAIABvAHUAdABwAHUAdAAgAGEAcgByAGEAeQBcAG4AIAAgACAAIAAgACAAIAAgAC8ALwAgACAALQAtAD4AIAB0AGgAZQAgAEMASABPAE8AUwBFACgAKQAgAGYAdQBuAGMAdABpAG8AbgAgAGQAZQB0AGUAcgBtAGkAbgBlAHMAIAB3AGgAaQBjAGgAIABtAGEAdABjAGgAIAB0AHkAcABlACAAdABvACAAdQBzAGUAXABuACAAIAAgACAAIAAgACAAIAAvAC8AIAAgAC0ALQA+ACAAdABoAGUAIABJAEYAKAApACAAZgB1AG4AYwB0AGkAbwBuAHMAIABnAG8AIAB0AGgAcgBvAHUAZwBoACAAdABoAGUAIABzAG8AdQByAGMAZQAgAGEAcgByAGEAeQAgAGEAbgBkACAAcAByAGUAcwBlAHIAdgBlAHMAIABhAG4AeQAgAG0AYQB0AGMAaABlAHMAIAAoAGYAcgBvAG0AIAB0AGgAZQAgAGMAcgBlAGEAdABlAGQAIABvAHUAdABwAHUAdABzACAAYQByAHIAYQB5ACwAIABfAHQAYgBsACkAIABhAG4AZAAgAHMAZQB0AHMAIABuAG8AbgAtAG0AYQB0AGMAaABlAHMAIAB0AG8AIAAjAE4ALwBBAFwAbgAgACAAIAAgACAAIAAgACAALwAvACAAIAAtAC0APgAgAHQAaABlACAAVABPAEMATwBMACgAKQAgAGYAdQBuAGMAdABpAG8AbgAgAGMAbwBuAHYAZQByAHQAcwAgAHQAaABlACAAdQBwAGQAYQB0AGUAZAAgAGEAcgByAGEAeQAgAHQAbwAgAGEAIABzAGkAbgBnAGwAZQAgAHYAZQByAHQAaQBjAGEAbAAgADEARAAgAGEAcgByAGEAeQAgAGEAbgBkACAAZgBpAGwAdABlAHIAcwAgAG8AdQB0ACAAIwBOAC8AQQAgAHYAYQBsAHUAZQBzACAAdABvACAAbABlAGEAdgBlACAAbwBuAGwAeQAgAGEAbgB5ACAAbQBhAHQAYwBoAGUAcwBcAG4AIAAgACAAIAAgACAAIAAgAF8AbQB0AGMAaAAsACAAVABPAEMATwBMACgAXABuACAAIAAgACAAIAAgACAAIAAgACAAIAAgAEMASABPAE8AUwBFACgAXABuACAAIAAgACAAIAAgACAAIAAgACAAIAAgACAAIAAgACAAXwB0AHkAcAAsAFwAbgAgACAAIAAgACAAIAAgACAAIAAgACAAIAAgACAAIAAgAEkARgAoAF8AcgBuAGcAIAA9ACAAXwBpAHQAbQAsACAAXwB0AGIAbAAsACAATgBBACgAKQApACwAXABuACAAIAAgACAAIAAgACAAIAAgACAAIAAgACAAIAAgACAASQBGACgAXwByAG4AZwAgADwAPgAgAF8AaQB0AG0ALAAgAF8AdABiAGwALAAgAE4AQQAoACkAKQAsAFwAbgAgACAAIAAgACAAIAAgACAAIAAgACAAIAAgACAAIAAgAEkARgAoAF8AcgBuAGcAIAA+ACAAXwBpAHQAbQAsACAAXwB0AGIAbAAsACAATgBBACgAKQApACwAXABuACAAIAAgACAAIAAgACAAIAAgACAAIAAgACAAIAAgACAASQBGACgAXwByAG4AZwAgADwAIABfAGkAdABtACwAIABfAHQAYgBsACwAIABOAEEAKAApACkALABcAG4AIAAgACAAIAAgACAAIAAgACAAIAAgACAAIAAgACAAIABJAEYAKABfAHIAbgBnACAAPgA9ACAAXwBpAHQAbQAsACAAXwB0AGIAbAAsACAATgBBACgAKQApACwAXABuACAAIAAgACAAIAAgACAAIAAgACAAIAAgACAAIAAgACAASQBGACgAXwByAG4AZwAgADwAPQAgAF8AaQB0AG0ALAAgAF8AdABiAGwALAAgAE4AQQAoACkAKQAsAFwAbgAgACAAIAAgACAAIAAgACAAIAAgACAAIAAgACAAIAAgAEkARgAoACAASQBTAE4AVQBNAEIARQBSACgARgBJAE4ARAAoAEwATwBXAEUAUgAoAF8AaQB0AG0AKQAsACAATABPAFcARQBSACgAXwByAG4AZwApACkAKQAsACAAXwB0AGIAbAAsACAATgBBACgAKQApACwAXABuACAAIAAgACAAIAAgACAAIAAgACAAIAAgACAAIAAgACAASQBGACgAIABJAFMATgBVAE0AQgBFAFIAKABGAEkATgBEACgAXwByAG4AZwAsACAAXwBpAHQAbQApACkALAAgAF8AdABiAGwALAAgAE4AQQAoACkAKQBcAG4AIAAgACAAIAAgACAAIAAgACAAIAAgACAAKQAsAFwAbgAgACAAIAAgACAAIAAgACAAIAAgACAAIAAyAFwAbgAgACAAIAAgACAAIAAgACAAKQAsAFwAbgAgACAAIAAgACAAIAAgACAALwAvACAARABlAHQAZQByAG0AaQBuAGUAIAB3AGgAZQB0AGgAZQByACAAdABoAGUAIAByAGUAdAB1AHIAbgAgAHIAZQBzAHUAbAB0ACAAcwBoAG8AdQBsAGQAIABiAGUAIAB0AGgAZQAgAGYAaQBsAHQAZQByAGUAZAAvAG0AYQB0AGMAaABlAGQAIABvAHUAdABwAHUAdAAgAGEAcgByAGEAeQAgAG8AcgAgAHQAaABlACAAYwBvAHUAbgB0ACAAbwBmACAAdABoAGUAIABmAGkAbAB0AGUAcgBlAGQALwBtAGEAdABjAGgAZQBkACAAbwB1AHQAcAB1AHQAIABhAHIAcgBhAHkAXABuACAAIAAgACAAIAAgACAAIABfAGMAYQBsAGMALAAgAEkARgAoAF8AbwBwAHQAbgAgADwAPgAgADUALAAgAF8AbQB0AGMAaAAsACAAUgBPAFcAUwAoAF8AbQB0AGMAaAApACkALABcAG4AIAAgACAAIAAgACAAIAAgAC8ALwAgAEMAaABlAGMAawAgAGkAZgAgAHQAaABlACAAYwBhAGwAYwB1AGwAYQB0AGUAZAAgAHIAZQBzAHUAbAB0ACAAcgBlAHQAdQByAG4AcwAgAGEAbgAgAGUAcgByAG8AcgAgAHMAdQBnAGcAZQBzAHQAaQBuAGcAIABuAG8AdAAgAG0AYQB0AGMAaAAgAC0ALQAgAGkAZgAgAHMAbwAgAHIAZQB0AHUAcgBuACAAdABoAGUAIABjAG8AcgByAGUAYwB0ACAAXAAiAG4AbwB0ACAAZgBvAHUAbgBkAFwAIgAgAHYAYQBsAHUAZQBcAG4AIAAgACAAIAAgACAAIAAgAF8AYQByAHIALAAgAEkARgAoAEkAUwBFAFIAUgBPAFIAKABfAGMAYQBsAGMAKQAsACAASQBGACgAXwBvAHAAdABuACAAPQAgADUALAAgADAALAAgAF8AcgBlAHAAKQAsACAAXwBjAGEAbABjACkALABcAG4AIAAgACAAIAAgACAAIAAgAC8ALwAgAEMAcgBlAGEAdABlACAAdABoAGUAIAByAGUAcQB1AGkAcgBlAGQAIABoAGUAYQBkAGUAcgAgAGIAYQBzAGUAZAAgAG8AbgAgAHQAaABlACAAYwBoAG8AcwBlAG4AIABvAHUAdABwAHUAdAAgAHQAeQBwAGUALAAgAGEAbgBkACAAcwB0AGEAYwBrACAAdABoAGkAcwAgAG8AbgAgAHQAbwBwACAAbwBmACAAdABoAGUAIABjAGEAbABjAHUAbABhAHQAZQBkACAAcgBlAHMAdQBsAHQAcwAgAGEAcgByAGEAeQBcAG4AIAAgACAAIAAgACAAIAAgAF8AaABkAHIALAAgAEMASABPAE8AUwBFACgAXABuACAAIAAgACAAIAAgACAAIAAgACAAIAAgAF8AbwBwAHQAbgAgACsAIAAxACwAXABuACAAIAAgACAAIAAgACAAIAAgACAAIAAgAFwAIgBNAGEAdABjAGgAZQBzAFwAIgAsAFwAbgAgACAAIAAgACAAIAAgACAAIAAgACAAIABcACIAUgBvAHcALABDAG8AbAB1AG0AbgBcACIALABcAG4AIAAgACAAIAAgACAAIAAgACAAIAAgACAAXAAiAFIAbwB3ACwAQwBvAGwAdQBtAG4AXAAiACwAXABuACAAIAAgACAAIAAgACAAIAAgACAAIAAgAFwAIgBDAGUAbABsACAAQQBkAGQAcgBlAHMAcwBcACIALABcAG4AIAAgACAAIAAgACAAIAAgACAAIAAgACAAXAAiAEMAZQBsAGwAIABBAGQAZAByAGUAcwBzAFwAIgAsAFwAbgAgACAAIAAgACAAIAAgACAAIAAgACAAIABcACIAQwBvAHUAbgB0ACAAbwBmACAATQBhAHQAYwBoAGUAcwBcACIAXABuACAAIAAgACAAIAAgACAAIAApACwAXABuACAAIAAgACAAIAAgACAAIABfAGkAbgBjACwAIABWAFMAVABBAEMASwAoAF8AaABkAHIALAAgAF8AYQByAHIAKQAsAFwAbgAgACAAIAAgACAAIAAgACAALwAvACAASQBmACAAdABoAGUAIAByAGUAbABhAHQAaQB2AGUAIABvAHIAIABhAGIAcwBvAGwAdQB0AGUAIABjAGUAbABsACAAcABvAHMAaQB0AGkAbwBuACAAbwB1AHQAcAB1AHQAIAB0AHkAcABlACAAaQBzACAAYwBoAG8AcwBlAG4AIABhAG4AZAAgAHQAaABlACAAcwBwAGwAaQB0AF8AbwB1AHQAcAB1AHQAIABwAGEAcgBhAG0AZQB0AGUAcgAgAGkAcwAgAFQAUgBVAEUAIAB0AGgAZQBuACAAdABoAGUAIABoAGUAYQBkAGUAcgAgAGEAbgBkACAAcgBlAHMAdQBsAHQAcwAgAGEAcgBlACAAcwBwAGwAaQB0ACAAaQBuAHQAbwAgAHQAdwBvACAAYwBvAGwAdQBtAG4AcwBcAG4AIAAgACAAIAAgACAAIAAgAF8AcgBzAGwAdAAsACAASQBGACgAXABuACAAIAAgACAAIAAgACAAIAAgACAAIAAgAEEATgBEACgAXwBzAHAAbAB0ACwAIABfAG8AcAB0AG4AIAA+ACAAMAAsACAAXwBvAHAAdABuACAAPAAgADMAKQAsAFwAbgAgACAAIAAgACAAIAAgACAAIAAgACAAIABEAFIATwBQACgAXABuACAAIAAgACAAIAAgACAAIAAgACAAIAAgACAAIAAgACAAUgBFAEQAVQBDAEUAKABcACIAXAAiACwAIABfAGkAbgBjACwAIABMAEEATQBCAEQAQQAoAF8AYQBjAGMALAAgAF8AdgBhAGwALAAgAFYAUwBUAEEAQwBLACgAXwBhAGMAYwAsACAAVABFAFgAVABTAFAATABJAFQAKABfAHYAYQBsACwAIABcACIALABcACIALAAgACwAIABUAFIAVQBFACkAKQApACkALABcAG4AIAAgACAAIAAgACAAIAAgACAAIAAgACAAIAAgACAAIAAxAFwAbgAgACAAIAAgACAAIAAgACAAIAAgACAAIAApACwAXABuACAAIAAgACAAIAAgACAAIAAgACAAIAAgAF8AaQBuAGMAXABuACAAIAAgACAAIAAgACAAIAApACwAXABuACAAIAAgACAAIAAgACAAIAAvAC8AIABJAGYAIAB0AGgAZQAgAGEAZABkAF8AaABlAGEAZABlAHIAIABwAGEAcgBhAG0AZQB0AGUAcgAgAGkAcwAgAEYAQQBMAFMARQAgAHQAaABlAG4AIAByAGUAbQBvAHYAZQAgAHQAaABlACAAaABlAGEAZABlAHIAIAByAG8AdwBcAG4AIAAgACAAIAAgACAAIAAgAF8AbwB1AHQALAAgAEQAUgBPAFAAKABfAHIAcwBsAHQALAAgAEkARgAoAF8AYQBkAGQALAAgADAALAAgADEAKQApACwAXABuACAAIAAgACAAIAAgACAAIAAvAC8AIABJAGYAIAB0AGgAZQByAGUAIABhAHIAZQAgAGEAbgB5ACAAIwBOAC8AQQAgAHYAYQBsAHUAZQBzACAAaQBuACAAdABoAGUAIABvAHUAdABwAHUAdAAgAGEAcgByAGEAeQAgAHQAaABlAHMAZQAgAHIAZQBwAGwAYQBjAGUAZAAgAHcAaQB0AGgAIAB0AGgAZQAgAGkAZgBfAG4AbwB0AF8AZgBvAHUAbgBkACAAdgBhAGwAdQBlAFwAbgAgACAAIAAgACAAIAAgACAAXwByAHQAbgAsACAASQBGACgASQBTAE4AQQAoAF8AbwB1AHQAKQAsACAAXwByAGUAcAAsACAAXwBvAHUAdAApACwAXABuACAAIAAgACAAIAAgACAAIAAvAC8AIABJAGYAIAB0AGgAZQAgAGkAbgBwAHUAdAAgAGMAaABlAGMAawBzACAAKABfAGkAbgBwAEMAaABrACkAIABoAGEAdgBlACAAZgBsAGEAZwBnAGUAZAAgAHQAaABlAG4AIAByAGUAdAB1AHIAbgAgAHQAaABlACAAcgBlAHEAdQBpAHIAZQBkACAARQB4AGMAZQBsACAAZQByAHIAbwByACAAYwBvAGQAZQAsACAAbwB0AGgAZQByAHcAaQBzAGUAIAByAGUAdAB1AHIAbgAgAHQAaABlACAAYwBhAGwAYwB1AGwAYQB0AGUAZAAgAHIAZQBzAHUAbAB0ACAAKABfAHIAdABuACkAXABuACAAIAAgACAAIAAgACAAIABDAEgATwBPAFMARQAoAF8AaQBuAHAAQwBoAGsALAAgAF8AcgB0AG4ALAAgAEkATgBEAEkAUgBFAEMAVAAoAFwAIgBcACIAKQAsACAAIwBWAEEATABVAEUAIQApAFwAbgAgACAAIAAgACkAXABuACkAOwAiAH0AXQAsACIAcAByAG8AagBlAGMAdABOAGEAbQBlAHMAIgA6AFsAIgBSAFgATABfAEYAaQBuAGQASQB0AGUAbQAiACwAIgBSAFgATABfAEYAaQBuAGQASQB0AGUAbQBfAEEAbAB0ACIAXQAsACIAbABvAGMAYQBsAGUAIgA6AHsAIgBsAGkAcwB0AFMAZQBwAGEAcgBhAHQAbwByACIAOgAiACwAIgAsACIAcgBvAHcAUwBlAHAAYQByAGEAdABvAHIAIgA6ACIAOwAiACwAIgBjAG8AbAB1AG0AbgBTAGUAcABhAHIAYQB0AG8AcgAiADoAIgAsACIALAAiAHQAaABvAHUAcwBhAG4AZABzAFMAZQBwAGEAcgBhAHQAbwByACIAOgAiACwAIgAsACIAdABoAG8AdQBzAGEAbgBkAHMAUABvAHMAaQB0AGkAbwBuAHMAIgA6AFsAMwBdACwAIgBkAGUAYwBpAG0AYQBsAFMAZQBwAGEAcgBhAHQAbwByACIAOgAiAC4AIgAsACIAZABhAHQAZQBPAHIAZABlAHIAIgA6ACIARABNAFkAIgAsACIAYwB1AHIAcgBlAG4AYwB5AFMAeQBtAGIAbwBsACIAOgAiAKMAIgAsACIAaQBzAEMAdQByAHIAZQBuAGMAeQBTAHkAbQBiAG8AbABMAGUAYQBkACIAOgB0AHIAdQBlACwAIgBpAHMAQwB1AHIAcgBlAG4AYwB5AFMAZQBwAEIAeQBTAHAAYQBjAGUAIgA6AGYAYQBsAHMAZQAsACIAcgBvAHcATABlAHQAdABlAHIAIgA6ACIAUgAiACwAIgBjAG8AbAB1AG0AbgBMAGUAdAB0AGUAcgAiADoAIgBDACIALAAiAHIAYwBMAGUAZgB0AEIAcgBhAGMAawBlAHQAIgA6ACIAWwAiACwAIgByAGMAUgBpAGcAaAB0AEIAcgBhAGMAawBlAHQAIgA6ACIAXQAiACwAIgBzAHQAYQB0AGUAbQBlAG4AdABTAGUAcABhAHIAYQB0AG8AcgAiADoAIgA7ACIALAAiAGwAbwBjAGEAbABlAE4AYQBtAGUAIgA6ACIAZQBuAC0AZwBiACIAfQB9AA==</AFEJSONBlob>
</file>

<file path=customXml/itemProps1.xml><?xml version="1.0" encoding="utf-8"?>
<ds:datastoreItem xmlns:ds="http://schemas.openxmlformats.org/officeDocument/2006/customXml" ds:itemID="{E868B07E-8E73-453F-8EDC-C5D00DFF7CD9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FindItem</vt:lpstr>
      <vt:lpstr>Demo</vt:lpstr>
      <vt:lpstr>VBA</vt:lpstr>
      <vt:lpstr>Lookups</vt:lpstr>
      <vt:lpstr>_OnOff</vt:lpstr>
      <vt:lpstr>_YesNo</vt:lpstr>
    </vt:vector>
  </TitlesOfParts>
  <Company>RXL Development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RXL_FindItem Lambda Function</dc:title>
  <dc:subject>Excel LAMBDA function development</dc:subject>
  <dc:creator>Robert Silk</dc:creator>
  <cp:keywords>https://excel-bits.net</cp:keywords>
  <dc:description/>
  <cp:lastModifiedBy>Robert Silk</cp:lastModifiedBy>
  <dcterms:created xsi:type="dcterms:W3CDTF">2023-11-03T12:13:36Z</dcterms:created>
  <dcterms:modified xsi:type="dcterms:W3CDTF">2025-06-27T11:02:27Z</dcterms:modified>
  <cp:category>LAMBDA functions</cp:category>
</cp:coreProperties>
</file>