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281A57AA-C394-40C7-B25C-796C5D3A609B}" xr6:coauthVersionLast="45" xr6:coauthVersionMax="45" xr10:uidLastSave="{00000000-0000-0000-0000-000000000000}"/>
  <bookViews>
    <workbookView xWindow="-108" yWindow="-108" windowWidth="23256" windowHeight="12720" xr2:uid="{F83182BC-1AD9-4106-B2BA-4D4A950E8C4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F25" i="1"/>
  <c r="H25" i="1"/>
  <c r="D18" i="1"/>
  <c r="H18" i="1" s="1"/>
  <c r="G18" i="1"/>
  <c r="I18" i="1" s="1"/>
  <c r="D13" i="1" l="1"/>
  <c r="G13" i="1"/>
  <c r="I13" i="1" s="1"/>
  <c r="H13" i="1"/>
  <c r="D23" i="1" l="1"/>
  <c r="H23" i="1" s="1"/>
  <c r="G23" i="1"/>
  <c r="I23" i="1" s="1"/>
  <c r="D5" i="1"/>
  <c r="H5" i="1" s="1"/>
  <c r="G5" i="1"/>
  <c r="I5" i="1" s="1"/>
  <c r="H11" i="1"/>
  <c r="G11" i="1"/>
  <c r="I11" i="1" s="1"/>
  <c r="D11" i="1"/>
  <c r="D7" i="1" l="1"/>
  <c r="G7" i="1"/>
  <c r="I7" i="1" s="1"/>
  <c r="H7" i="1"/>
  <c r="D4" i="1" l="1"/>
  <c r="G4" i="1"/>
  <c r="I4" i="1" s="1"/>
  <c r="H4" i="1"/>
  <c r="H2" i="1" l="1"/>
  <c r="H3" i="1"/>
  <c r="H6" i="1"/>
  <c r="H8" i="1"/>
  <c r="H9" i="1"/>
  <c r="H10" i="1"/>
  <c r="H12" i="1"/>
  <c r="H14" i="1"/>
  <c r="H15" i="1"/>
  <c r="E20" i="1" l="1"/>
  <c r="E21" i="1"/>
  <c r="E19" i="1"/>
  <c r="E24" i="1"/>
  <c r="G6" i="1" l="1"/>
  <c r="I6" i="1" s="1"/>
  <c r="G21" i="1" l="1"/>
  <c r="I21" i="1" s="1"/>
  <c r="G2" i="1"/>
  <c r="I2" i="1" s="1"/>
  <c r="G3" i="1"/>
  <c r="I3" i="1" s="1"/>
  <c r="G20" i="1"/>
  <c r="I20" i="1" s="1"/>
  <c r="G8" i="1"/>
  <c r="I8" i="1" s="1"/>
  <c r="G9" i="1"/>
  <c r="I9" i="1" s="1"/>
  <c r="G16" i="1"/>
  <c r="I16" i="1" s="1"/>
  <c r="G17" i="1"/>
  <c r="I17" i="1" s="1"/>
  <c r="G10" i="1"/>
  <c r="I10" i="1" s="1"/>
  <c r="G12" i="1"/>
  <c r="I12" i="1" s="1"/>
  <c r="G22" i="1"/>
  <c r="I22" i="1" s="1"/>
  <c r="G14" i="1"/>
  <c r="I14" i="1" s="1"/>
  <c r="G15" i="1"/>
  <c r="I15" i="1" s="1"/>
  <c r="G19" i="1"/>
  <c r="I19" i="1" s="1"/>
  <c r="G24" i="1"/>
  <c r="I24" i="1" s="1"/>
  <c r="D24" i="1"/>
  <c r="H24" i="1" s="1"/>
  <c r="D21" i="1"/>
  <c r="H21" i="1" s="1"/>
  <c r="D3" i="1"/>
  <c r="D20" i="1"/>
  <c r="H20" i="1" s="1"/>
  <c r="D17" i="1"/>
  <c r="H17" i="1" s="1"/>
  <c r="D10" i="1"/>
  <c r="D6" i="1"/>
  <c r="D8" i="1"/>
  <c r="D9" i="1"/>
  <c r="D16" i="1"/>
  <c r="H16" i="1" s="1"/>
  <c r="D12" i="1"/>
  <c r="D22" i="1"/>
  <c r="H22" i="1" s="1"/>
  <c r="D14" i="1"/>
  <c r="D15" i="1"/>
  <c r="D19" i="1"/>
  <c r="H19" i="1" s="1"/>
  <c r="G25" i="1" l="1"/>
  <c r="D2" i="1" l="1"/>
  <c r="D25" i="1" l="1"/>
  <c r="A25" i="1" s="1"/>
  <c r="E18" i="1" s="1"/>
  <c r="E23" i="1" l="1"/>
  <c r="E13" i="1"/>
  <c r="E11" i="1"/>
  <c r="E5" i="1"/>
  <c r="E4" i="1"/>
  <c r="E7" i="1"/>
  <c r="E10" i="1"/>
  <c r="E9" i="1"/>
  <c r="E16" i="1"/>
  <c r="E2" i="1"/>
  <c r="E3" i="1"/>
  <c r="E6" i="1"/>
  <c r="E12" i="1"/>
  <c r="E8" i="1"/>
  <c r="E22" i="1"/>
  <c r="E14" i="1"/>
  <c r="E15" i="1"/>
  <c r="E17" i="1"/>
</calcChain>
</file>

<file path=xl/sharedStrings.xml><?xml version="1.0" encoding="utf-8"?>
<sst xmlns="http://schemas.openxmlformats.org/spreadsheetml/2006/main" count="32" uniqueCount="29">
  <si>
    <t>QUANTITY</t>
  </si>
  <si>
    <t>SELL</t>
  </si>
  <si>
    <t>STOCKS</t>
  </si>
  <si>
    <t>BUY PRICE</t>
  </si>
  <si>
    <t>MMTC</t>
  </si>
  <si>
    <t>ANKITMETAL</t>
  </si>
  <si>
    <t>BPCL</t>
  </si>
  <si>
    <t>ONGC</t>
  </si>
  <si>
    <t>SPICEJET</t>
  </si>
  <si>
    <t>IRCTC</t>
  </si>
  <si>
    <t>AMBUJACEM</t>
  </si>
  <si>
    <t>BHEL</t>
  </si>
  <si>
    <t>ISFT</t>
  </si>
  <si>
    <t>PVR</t>
  </si>
  <si>
    <t>RALLIS</t>
  </si>
  <si>
    <t>UPL</t>
  </si>
  <si>
    <t>BHARTIARTL</t>
  </si>
  <si>
    <t>PFIZER</t>
  </si>
  <si>
    <t>KRBL</t>
  </si>
  <si>
    <t>TOTAL BUY</t>
  </si>
  <si>
    <t>TOTAL SELL</t>
  </si>
  <si>
    <t>PROFIT/LOSS</t>
  </si>
  <si>
    <t>RELIANCE</t>
  </si>
  <si>
    <t>PERCENTAGE</t>
  </si>
  <si>
    <t>ITC</t>
  </si>
  <si>
    <t>JHS</t>
  </si>
  <si>
    <t>BURGERKING</t>
  </si>
  <si>
    <t>BANDHANBANK</t>
  </si>
  <si>
    <t>GAIN/LOSS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</si>
</sst>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4"/>
      <color theme="1"/>
      <name val="Arial Black"/>
      <family val="2"/>
    </font>
    <font>
      <sz val="14"/>
      <color theme="1"/>
      <name val="Rockwell"/>
      <family val="1"/>
    </font>
    <font>
      <sz val="16"/>
      <color theme="1"/>
      <name val="Rockwell"/>
      <family val="1"/>
    </font>
    <font>
      <b/>
      <sz val="14"/>
      <color theme="1"/>
      <name val="Arial Black"/>
      <family val="2"/>
    </font>
    <font>
      <sz val="11"/>
      <color theme="1"/>
      <name val="Playbill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ckwell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400341384302547"/>
          <c:y val="0.2586155818717964"/>
          <c:w val="0.60473224455414532"/>
          <c:h val="0.55355027839885929"/>
        </c:manualLayout>
      </c:layout>
      <c:pie3DChart>
        <c:varyColors val="1"/>
        <c:ser>
          <c:idx val="3"/>
          <c:order val="3"/>
          <c:tx>
            <c:strRef>
              <c:f>Sheet1!$E$1</c:f>
              <c:strCache>
                <c:ptCount val="1"/>
                <c:pt idx="0">
                  <c:v>PERCENTAGE</c:v>
                </c:pt>
              </c:strCache>
            </c:strRef>
          </c:tx>
          <c:explosion val="1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39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39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1D-C956-4679-AEF9-2D0ECB4CE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4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4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F5-F0D2-4C45-BD78-A3C63B2898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5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1-C956-4679-AEF9-2D0ECB4CE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67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67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3-C956-4679-AEF9-2D0ECB4CE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7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5-C956-4679-AEF9-2D0ECB4CE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8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7-C956-4679-AEF9-2D0ECB4CE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shade val="95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95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9-C956-4679-AEF9-2D0ECB4CE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9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9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B-C956-4679-AEF9-2D0ECB4CE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8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8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D-C956-4679-AEF9-2D0ECB4CE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tint val="77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77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1D-8BEB-4D1E-B2F2-D1210D6A5BE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1">
                      <a:tint val="6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6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1F-8BEB-4D1E-B2F2-D1210D6A5BE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1">
                      <a:tint val="5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5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1-8BEB-4D1E-B2F2-D1210D6A5BE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tint val="49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49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3-8BEB-4D1E-B2F2-D1210D6A5BE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1">
                      <a:tint val="4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4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5-8BEB-4D1E-B2F2-D1210D6A5B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Sheet1!$A$2:$A$15</c:f>
              <c:strCache>
                <c:ptCount val="14"/>
                <c:pt idx="0">
                  <c:v>RELIANCE</c:v>
                </c:pt>
                <c:pt idx="1">
                  <c:v>PFIZER</c:v>
                </c:pt>
                <c:pt idx="2">
                  <c:v>ITC</c:v>
                </c:pt>
                <c:pt idx="3">
                  <c:v>BANDHANBANK</c:v>
                </c:pt>
                <c:pt idx="4">
                  <c:v>AMBUJACEM</c:v>
                </c:pt>
                <c:pt idx="5">
                  <c:v>JHS</c:v>
                </c:pt>
                <c:pt idx="6">
                  <c:v>IRCTC</c:v>
                </c:pt>
                <c:pt idx="7">
                  <c:v>SPICEJET</c:v>
                </c:pt>
                <c:pt idx="8">
                  <c:v>KRBL</c:v>
                </c:pt>
                <c:pt idx="9">
                  <c:v>BURGERKING</c:v>
                </c:pt>
                <c:pt idx="10">
                  <c:v>MMTC</c:v>
                </c:pt>
                <c:pt idx="11">
                  <c:v>ISFT</c:v>
                </c:pt>
                <c:pt idx="12">
                  <c:v>BHEL</c:v>
                </c:pt>
                <c:pt idx="13">
                  <c:v>ANKITMETAL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Sheet1!$E$2:$E$24</c15:sqref>
                  </c15:fullRef>
                </c:ext>
              </c:extLst>
              <c:f>Sheet1!$E$2:$E$15</c:f>
              <c:numCache>
                <c:formatCode>General</c:formatCode>
                <c:ptCount val="14"/>
                <c:pt idx="0">
                  <c:v>28.57</c:v>
                </c:pt>
                <c:pt idx="1">
                  <c:v>23.61</c:v>
                </c:pt>
                <c:pt idx="2">
                  <c:v>6.94</c:v>
                </c:pt>
                <c:pt idx="3">
                  <c:v>6.11</c:v>
                </c:pt>
                <c:pt idx="4">
                  <c:v>5.67</c:v>
                </c:pt>
                <c:pt idx="5">
                  <c:v>5.32</c:v>
                </c:pt>
                <c:pt idx="6">
                  <c:v>4.8899999999999997</c:v>
                </c:pt>
                <c:pt idx="7">
                  <c:v>4.8600000000000003</c:v>
                </c:pt>
                <c:pt idx="8">
                  <c:v>4.55</c:v>
                </c:pt>
                <c:pt idx="9">
                  <c:v>3.73</c:v>
                </c:pt>
                <c:pt idx="10">
                  <c:v>2.31</c:v>
                </c:pt>
                <c:pt idx="11">
                  <c:v>1.8</c:v>
                </c:pt>
                <c:pt idx="12">
                  <c:v>1.36</c:v>
                </c:pt>
                <c:pt idx="13">
                  <c:v>0.27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Sheet1!$E$23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385C-482D-AA01-D2D72795200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TOTAL SELL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39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39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FC-F0D2-4C45-BD78-A3C63B2898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4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4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FD-F0D2-4C45-BD78-A3C63B2898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5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FE-F0D2-4C45-BD78-A3C63B2898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67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67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5B-C956-4679-AEF9-2D0ECB4CE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7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5D-C956-4679-AEF9-2D0ECB4CE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8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5F-C956-4679-AEF9-2D0ECB4CE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shade val="95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95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FF-F0D2-4C45-BD78-A3C63B28983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9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9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100-F0D2-4C45-BD78-A3C63B28983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8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8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101-F0D2-4C45-BD78-A3C63B28983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tint val="77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77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E0-385C-482D-AA01-D2D72795200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1">
                      <a:tint val="6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6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E1-F86C-4952-A668-07FF71439B8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1">
                      <a:tint val="5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5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E3-F86C-4952-A668-07FF71439B8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tint val="49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49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E6-385C-482D-AA01-D2D72795200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1">
                      <a:tint val="4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4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E8-385C-482D-AA01-D2D7279520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Sheet1!$A$2:$A$15</c:f>
              <c:strCache>
                <c:ptCount val="14"/>
                <c:pt idx="0">
                  <c:v>RELIANCE</c:v>
                </c:pt>
                <c:pt idx="1">
                  <c:v>PFIZER</c:v>
                </c:pt>
                <c:pt idx="2">
                  <c:v>ITC</c:v>
                </c:pt>
                <c:pt idx="3">
                  <c:v>BANDHANBANK</c:v>
                </c:pt>
                <c:pt idx="4">
                  <c:v>AMBUJACEM</c:v>
                </c:pt>
                <c:pt idx="5">
                  <c:v>JHS</c:v>
                </c:pt>
                <c:pt idx="6">
                  <c:v>IRCTC</c:v>
                </c:pt>
                <c:pt idx="7">
                  <c:v>SPICEJET</c:v>
                </c:pt>
                <c:pt idx="8">
                  <c:v>KRBL</c:v>
                </c:pt>
                <c:pt idx="9">
                  <c:v>BURGERKING</c:v>
                </c:pt>
                <c:pt idx="10">
                  <c:v>MMTC</c:v>
                </c:pt>
                <c:pt idx="11">
                  <c:v>ISFT</c:v>
                </c:pt>
                <c:pt idx="12">
                  <c:v>BHEL</c:v>
                </c:pt>
                <c:pt idx="13">
                  <c:v>ANKITMETAL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Sheet1!$G$2:$G$24</c15:sqref>
                  </c15:fullRef>
                </c:ext>
              </c:extLst>
              <c:f>Sheet1!$G$2:$G$15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Sheet1!$G$16</c15:sqref>
                  <c15:bubble3D val="0"/>
                </c15:categoryFilterException>
                <c15:categoryFilterException>
                  <c15:sqref>Sheet1!$G$17</c15:sqref>
                  <c15:bubble3D val="0"/>
                </c15:categoryFilterException>
                <c15:categoryFilterException>
                  <c15:sqref>Sheet1!$G$22</c15:sqref>
                  <c15:bubble3D val="0"/>
                </c15:categoryFilterException>
                <c15:categoryFilterException>
                  <c15:sqref>Sheet1!$G$23</c15:sqref>
                  <c15:bubble3D val="0"/>
                </c15:categoryFilterException>
                <c15:categoryFilterException>
                  <c15:sqref>Sheet1!$G$24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F5-385C-482D-AA01-D2D72795200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PROFIT/LOSS</c:v>
                </c:pt>
              </c:strCache>
            </c:strRef>
          </c:tx>
          <c:explosion val="1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39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39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102-F0D2-4C45-BD78-A3C63B2898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4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4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103-F0D2-4C45-BD78-A3C63B2898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5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104-F0D2-4C45-BD78-A3C63B2898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67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67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77-C956-4679-AEF9-2D0ECB4CE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7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79-C956-4679-AEF9-2D0ECB4CE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8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7B-C956-4679-AEF9-2D0ECB4CE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shade val="95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95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105-F0D2-4C45-BD78-A3C63B28983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9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9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106-F0D2-4C45-BD78-A3C63B28983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8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8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107-F0D2-4C45-BD78-A3C63B28983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tint val="77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77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A9-9156-4618-8FE2-1858FC46420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1">
                      <a:tint val="6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6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E9-F86C-4952-A668-07FF71439B8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1">
                      <a:tint val="5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5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EB-F86C-4952-A668-07FF71439B8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tint val="49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49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AF-9156-4618-8FE2-1858FC46420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1">
                      <a:tint val="4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4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B1-9156-4618-8FE2-1858FC4642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Sheet1!$A$2:$A$15</c:f>
              <c:strCache>
                <c:ptCount val="14"/>
                <c:pt idx="0">
                  <c:v>RELIANCE</c:v>
                </c:pt>
                <c:pt idx="1">
                  <c:v>PFIZER</c:v>
                </c:pt>
                <c:pt idx="2">
                  <c:v>ITC</c:v>
                </c:pt>
                <c:pt idx="3">
                  <c:v>BANDHANBANK</c:v>
                </c:pt>
                <c:pt idx="4">
                  <c:v>AMBUJACEM</c:v>
                </c:pt>
                <c:pt idx="5">
                  <c:v>JHS</c:v>
                </c:pt>
                <c:pt idx="6">
                  <c:v>IRCTC</c:v>
                </c:pt>
                <c:pt idx="7">
                  <c:v>SPICEJET</c:v>
                </c:pt>
                <c:pt idx="8">
                  <c:v>KRBL</c:v>
                </c:pt>
                <c:pt idx="9">
                  <c:v>BURGERKING</c:v>
                </c:pt>
                <c:pt idx="10">
                  <c:v>MMTC</c:v>
                </c:pt>
                <c:pt idx="11">
                  <c:v>ISFT</c:v>
                </c:pt>
                <c:pt idx="12">
                  <c:v>BHEL</c:v>
                </c:pt>
                <c:pt idx="13">
                  <c:v>ANKITMETAL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Sheet1!$H$2:$H$24</c15:sqref>
                  </c15:fullRef>
                </c:ext>
              </c:extLst>
              <c:f>Sheet1!$H$2:$H$15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Sheet1!$H$16</c15:sqref>
                  <c15:bubble3D val="0"/>
                </c15:categoryFilterException>
                <c15:categoryFilterException>
                  <c15:sqref>Sheet1!$H$17</c15:sqref>
                  <c15:bubble3D val="0"/>
                </c15:categoryFilterException>
                <c15:categoryFilterException>
                  <c15:sqref>Sheet1!$H$22</c15:sqref>
                  <c15:bubble3D val="0"/>
                </c15:categoryFilterException>
                <c15:categoryFilterException>
                  <c15:sqref>Sheet1!$H$23</c15:sqref>
                  <c15:bubble3D val="0"/>
                </c15:categoryFilterException>
                <c15:categoryFilterException>
                  <c15:sqref>Sheet1!$H$24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24-0709-4A54-8C42-AD0A0C2DB2A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GAIN/LOSS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39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39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8D-C956-4679-AEF9-2D0ECB4CE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4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4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108-F0D2-4C45-BD78-A3C63B2898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5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91-C956-4679-AEF9-2D0ECB4CE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67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67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93-C956-4679-AEF9-2D0ECB4CE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7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95-C956-4679-AEF9-2D0ECB4CE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8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97-C956-4679-AEF9-2D0ECB4CE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shade val="95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shade val="95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99-C956-4679-AEF9-2D0ECB4CE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9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9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9B-C956-4679-AEF9-2D0ECB4CE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86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86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9D-C956-4679-AEF9-2D0ECB4CE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tint val="77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77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1-E6AE-421F-B377-471AF786FBD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1">
                      <a:tint val="6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6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3-E6AE-421F-B377-471AF786FBD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1">
                      <a:tint val="58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58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5-E6AE-421F-B377-471AF786FBD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tint val="49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49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7-E6AE-421F-B377-471AF786FBD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1">
                      <a:tint val="4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1">
                      <a:tint val="4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9-E6AE-421F-B377-471AF786FB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Sheet1!$A$2:$A$15</c:f>
              <c:strCache>
                <c:ptCount val="14"/>
                <c:pt idx="0">
                  <c:v>RELIANCE</c:v>
                </c:pt>
                <c:pt idx="1">
                  <c:v>PFIZER</c:v>
                </c:pt>
                <c:pt idx="2">
                  <c:v>ITC</c:v>
                </c:pt>
                <c:pt idx="3">
                  <c:v>BANDHANBANK</c:v>
                </c:pt>
                <c:pt idx="4">
                  <c:v>AMBUJACEM</c:v>
                </c:pt>
                <c:pt idx="5">
                  <c:v>JHS</c:v>
                </c:pt>
                <c:pt idx="6">
                  <c:v>IRCTC</c:v>
                </c:pt>
                <c:pt idx="7">
                  <c:v>SPICEJET</c:v>
                </c:pt>
                <c:pt idx="8">
                  <c:v>KRBL</c:v>
                </c:pt>
                <c:pt idx="9">
                  <c:v>BURGERKING</c:v>
                </c:pt>
                <c:pt idx="10">
                  <c:v>MMTC</c:v>
                </c:pt>
                <c:pt idx="11">
                  <c:v>ISFT</c:v>
                </c:pt>
                <c:pt idx="12">
                  <c:v>BHEL</c:v>
                </c:pt>
                <c:pt idx="13">
                  <c:v>ANKITMETAL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Sheet1!$I$2:$I$24</c15:sqref>
                  </c15:fullRef>
                </c:ext>
              </c:extLst>
              <c:f>Sheet1!$I$2:$I$15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Sheet1!$I$23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ED-F86C-4952-A668-07FF71439B88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BUY PRICE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39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39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1-F0D2-4C45-BD78-A3C63B28983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4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4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2-F0D2-4C45-BD78-A3C63B28983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5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3-F0D2-4C45-BD78-A3C63B28983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67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67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AF-C956-4679-AEF9-2D0ECB4CE4E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7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7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B1-C956-4679-AEF9-2D0ECB4CE4E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8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8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B3-C956-4679-AEF9-2D0ECB4CE4E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95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5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4-F0D2-4C45-BD78-A3C63B28983E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9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9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5-F0D2-4C45-BD78-A3C63B28983E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8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8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6-F0D2-4C45-BD78-A3C63B28983E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77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77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C-385C-482D-AA01-D2D72795200E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6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6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BB-F86C-4952-A668-07FF71439B88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5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BD-F86C-4952-A668-07FF71439B88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9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49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2-385C-482D-AA01-D2D72795200E}"/>
                    </c:ext>
                  </c:extLst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4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4-385C-482D-AA01-D2D72795200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Sheet1!$A$2:$A$24</c15:sqref>
                        </c15:fullRef>
                        <c15:formulaRef>
                          <c15:sqref>Sheet1!$A$2:$A$15</c15:sqref>
                        </c15:formulaRef>
                      </c:ext>
                    </c:extLst>
                    <c:strCache>
                      <c:ptCount val="14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ITC</c:v>
                      </c:pt>
                      <c:pt idx="3">
                        <c:v>BANDHANBANK</c:v>
                      </c:pt>
                      <c:pt idx="4">
                        <c:v>AMBUJACEM</c:v>
                      </c:pt>
                      <c:pt idx="5">
                        <c:v>JHS</c:v>
                      </c:pt>
                      <c:pt idx="6">
                        <c:v>IRCTC</c:v>
                      </c:pt>
                      <c:pt idx="7">
                        <c:v>SPICEJET</c:v>
                      </c:pt>
                      <c:pt idx="8">
                        <c:v>KRBL</c:v>
                      </c:pt>
                      <c:pt idx="9">
                        <c:v>BURGERKING</c:v>
                      </c:pt>
                      <c:pt idx="10">
                        <c:v>MMTC</c:v>
                      </c:pt>
                      <c:pt idx="11">
                        <c:v>ISFT</c:v>
                      </c:pt>
                      <c:pt idx="12">
                        <c:v>BHEL</c:v>
                      </c:pt>
                      <c:pt idx="13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Sheet1!$B$2:$B$24</c15:sqref>
                        </c15:fullRef>
                        <c15:formulaRef>
                          <c15:sqref>Sheet1!$B$2:$B$15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2212.4</c:v>
                      </c:pt>
                      <c:pt idx="1">
                        <c:v>5484.17</c:v>
                      </c:pt>
                      <c:pt idx="2">
                        <c:v>201.5</c:v>
                      </c:pt>
                      <c:pt idx="3">
                        <c:v>394.5</c:v>
                      </c:pt>
                      <c:pt idx="4">
                        <c:v>263.60000000000002</c:v>
                      </c:pt>
                      <c:pt idx="5">
                        <c:v>24.6</c:v>
                      </c:pt>
                      <c:pt idx="6">
                        <c:v>1421.33</c:v>
                      </c:pt>
                      <c:pt idx="7">
                        <c:v>92.56</c:v>
                      </c:pt>
                      <c:pt idx="8">
                        <c:v>264.02</c:v>
                      </c:pt>
                      <c:pt idx="9">
                        <c:v>144.30000000000001</c:v>
                      </c:pt>
                      <c:pt idx="10">
                        <c:v>20</c:v>
                      </c:pt>
                      <c:pt idx="11">
                        <c:v>83.85</c:v>
                      </c:pt>
                      <c:pt idx="12">
                        <c:v>35.97</c:v>
                      </c:pt>
                      <c:pt idx="13">
                        <c:v>1.4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Sheet1!$B$16</c15:sqref>
                        <c15:bubble3D val="0"/>
                      </c15:categoryFilterException>
                      <c15:categoryFilterException>
                        <c15:sqref>Sheet1!$B$17</c15:sqref>
                        <c15:bubble3D val="0"/>
                      </c15:categoryFilterException>
                      <c15:categoryFilterException>
                        <c15:sqref>Sheet1!$B$22</c15:sqref>
                        <c15:bubble3D val="0"/>
                      </c15:categoryFilterException>
                      <c15:categoryFilterException>
                        <c15:sqref>Sheet1!$B$23</c15:sqref>
                        <c15:bubble3D val="0"/>
                      </c15:categoryFilterException>
                      <c15:categoryFilterException>
                        <c15:sqref>Sheet1!$B$24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51-385C-482D-AA01-D2D72795200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:tx>
                <c:explosion val="1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39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39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F0D2-4C45-BD78-A3C63B28983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4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4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F0D2-4C45-BD78-A3C63B28983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5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F0D2-4C45-BD78-A3C63B28983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67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67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C956-4679-AEF9-2D0ECB4CE4E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7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7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C956-4679-AEF9-2D0ECB4CE4E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8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8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C956-4679-AEF9-2D0ECB4CE4E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95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5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A-F0D2-4C45-BD78-A3C63B28983E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9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9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F0D2-4C45-BD78-A3C63B28983E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8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8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C-F0D2-4C45-BD78-A3C63B28983E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77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77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385C-482D-AA01-D2D72795200E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6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6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F86C-4952-A668-07FF71439B88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5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F86C-4952-A668-07FF71439B88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9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49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385C-482D-AA01-D2D72795200E}"/>
                    </c:ext>
                  </c:extLst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4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385C-482D-AA01-D2D72795200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Sheet1!$A$2:$A$15</c15:sqref>
                        </c15:formulaRef>
                      </c:ext>
                    </c:extLst>
                    <c:strCache>
                      <c:ptCount val="14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ITC</c:v>
                      </c:pt>
                      <c:pt idx="3">
                        <c:v>BANDHANBANK</c:v>
                      </c:pt>
                      <c:pt idx="4">
                        <c:v>AMBUJACEM</c:v>
                      </c:pt>
                      <c:pt idx="5">
                        <c:v>JHS</c:v>
                      </c:pt>
                      <c:pt idx="6">
                        <c:v>IRCTC</c:v>
                      </c:pt>
                      <c:pt idx="7">
                        <c:v>SPICEJET</c:v>
                      </c:pt>
                      <c:pt idx="8">
                        <c:v>KRBL</c:v>
                      </c:pt>
                      <c:pt idx="9">
                        <c:v>BURGERKING</c:v>
                      </c:pt>
                      <c:pt idx="10">
                        <c:v>MMTC</c:v>
                      </c:pt>
                      <c:pt idx="11">
                        <c:v>ISFT</c:v>
                      </c:pt>
                      <c:pt idx="12">
                        <c:v>BHEL</c:v>
                      </c:pt>
                      <c:pt idx="13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Sheet1!$C$2:$C$24</c15:sqref>
                        </c15:fullRef>
                        <c15:formulaRef>
                          <c15:sqref>Sheet1!$C$2:$C$15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</c:v>
                      </c:pt>
                      <c:pt idx="1">
                        <c:v>5</c:v>
                      </c:pt>
                      <c:pt idx="2">
                        <c:v>40</c:v>
                      </c:pt>
                      <c:pt idx="3">
                        <c:v>18</c:v>
                      </c:pt>
                      <c:pt idx="4">
                        <c:v>25</c:v>
                      </c:pt>
                      <c:pt idx="5">
                        <c:v>251</c:v>
                      </c:pt>
                      <c:pt idx="6">
                        <c:v>4</c:v>
                      </c:pt>
                      <c:pt idx="7">
                        <c:v>61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134</c:v>
                      </c:pt>
                      <c:pt idx="11">
                        <c:v>25</c:v>
                      </c:pt>
                      <c:pt idx="12">
                        <c:v>44</c:v>
                      </c:pt>
                      <c:pt idx="13">
                        <c:v>226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Sheet1!$C$16</c15:sqref>
                        <c15:bubble3D val="0"/>
                      </c15:categoryFilterException>
                      <c15:categoryFilterException>
                        <c15:sqref>Sheet1!$C$17</c15:sqref>
                        <c15:bubble3D val="0"/>
                      </c15:categoryFilterException>
                      <c15:categoryFilterException>
                        <c15:sqref>Sheet1!$C$22</c15:sqref>
                        <c15:bubble3D val="0"/>
                      </c15:categoryFilterException>
                      <c15:categoryFilterException>
                        <c15:sqref>Sheet1!$C$23</c15:sqref>
                        <c15:bubble3D val="0"/>
                      </c15:categoryFilterException>
                      <c15:categoryFilterException>
                        <c15:sqref>Sheet1!$C$24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7A-385C-482D-AA01-D2D72795200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TOTAL BUY</c:v>
                      </c:pt>
                    </c:strCache>
                  </c:strRef>
                </c:tx>
                <c:explosion val="1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39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39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D-F0D2-4C45-BD78-A3C63B28983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4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4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E-F0D2-4C45-BD78-A3C63B28983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5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EF-F0D2-4C45-BD78-A3C63B28983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67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67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956-4679-AEF9-2D0ECB4CE4E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7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7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C956-4679-AEF9-2D0ECB4CE4E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8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8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C956-4679-AEF9-2D0ECB4CE4E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95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5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F1-F0D2-4C45-BD78-A3C63B28983E}"/>
                    </c:ext>
                  </c:extLst>
                </c:dPt>
                <c:dPt>
                  <c:idx val="7"/>
                  <c:bubble3D val="0"/>
                  <c:explosion val="10"/>
                  <c:spPr>
                    <a:gradFill rotWithShape="1">
                      <a:gsLst>
                        <a:gs pos="0">
                          <a:schemeClr val="accent1">
                            <a:tint val="9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9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F3-F0D2-4C45-BD78-A3C63B28983E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8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8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F4-F0D2-4C45-BD78-A3C63B28983E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77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77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8E-385C-482D-AA01-D2D72795200E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6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6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CB-F86C-4952-A668-07FF71439B88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5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CD-F86C-4952-A668-07FF71439B88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9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49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94-385C-482D-AA01-D2D72795200E}"/>
                    </c:ext>
                  </c:extLst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4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96-385C-482D-AA01-D2D72795200E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5.8957081754997483E-2"/>
                        <c:y val="3.6883452777699957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ED-F0D2-4C45-BD78-A3C63B28983E}"/>
                      </c:ext>
                    </c:extLst>
                  </c:dLbl>
                  <c:dLbl>
                    <c:idx val="1"/>
                    <c:layout>
                      <c:manualLayout>
                        <c:x val="-5.2664214171323713E-2"/>
                        <c:y val="-0.16660387964204243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EE-F0D2-4C45-BD78-A3C63B28983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50" b="0" i="0" u="none" strike="noStrike" kern="1200" baseline="0">
                          <a:solidFill>
                            <a:schemeClr val="bg1"/>
                          </a:solidFill>
                          <a:latin typeface="Georgia" panose="02040502050405020303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Sheet1!$A$2:$A$15</c15:sqref>
                        </c15:formulaRef>
                      </c:ext>
                    </c:extLst>
                    <c:strCache>
                      <c:ptCount val="14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ITC</c:v>
                      </c:pt>
                      <c:pt idx="3">
                        <c:v>BANDHANBANK</c:v>
                      </c:pt>
                      <c:pt idx="4">
                        <c:v>AMBUJACEM</c:v>
                      </c:pt>
                      <c:pt idx="5">
                        <c:v>JHS</c:v>
                      </c:pt>
                      <c:pt idx="6">
                        <c:v>IRCTC</c:v>
                      </c:pt>
                      <c:pt idx="7">
                        <c:v>SPICEJET</c:v>
                      </c:pt>
                      <c:pt idx="8">
                        <c:v>KRBL</c:v>
                      </c:pt>
                      <c:pt idx="9">
                        <c:v>BURGERKING</c:v>
                      </c:pt>
                      <c:pt idx="10">
                        <c:v>MMTC</c:v>
                      </c:pt>
                      <c:pt idx="11">
                        <c:v>ISFT</c:v>
                      </c:pt>
                      <c:pt idx="12">
                        <c:v>BHEL</c:v>
                      </c:pt>
                      <c:pt idx="13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Sheet1!$D$2:$D$24</c15:sqref>
                        </c15:fullRef>
                        <c15:formulaRef>
                          <c15:sqref>Sheet1!$D$2:$D$15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33186</c:v>
                      </c:pt>
                      <c:pt idx="1">
                        <c:v>27420.85</c:v>
                      </c:pt>
                      <c:pt idx="2">
                        <c:v>8060</c:v>
                      </c:pt>
                      <c:pt idx="3">
                        <c:v>7101</c:v>
                      </c:pt>
                      <c:pt idx="4">
                        <c:v>6590.0000000000009</c:v>
                      </c:pt>
                      <c:pt idx="5">
                        <c:v>6174.6</c:v>
                      </c:pt>
                      <c:pt idx="6">
                        <c:v>5685.32</c:v>
                      </c:pt>
                      <c:pt idx="7">
                        <c:v>5646.16</c:v>
                      </c:pt>
                      <c:pt idx="8">
                        <c:v>5280.4</c:v>
                      </c:pt>
                      <c:pt idx="9">
                        <c:v>4329</c:v>
                      </c:pt>
                      <c:pt idx="10">
                        <c:v>2680</c:v>
                      </c:pt>
                      <c:pt idx="11">
                        <c:v>2096.25</c:v>
                      </c:pt>
                      <c:pt idx="12">
                        <c:v>1582.6799999999998</c:v>
                      </c:pt>
                      <c:pt idx="13">
                        <c:v>316.39999999999998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Sheet1!$D$16</c15:sqref>
                        <c15:explosion val="0"/>
                        <c15:bubble3D val="0"/>
                      </c15:categoryFilterException>
                      <c15:categoryFilterException>
                        <c15:sqref>Sheet1!$D$17</c15:sqref>
                        <c15:explosion val="0"/>
                        <c15:bubble3D val="0"/>
                      </c15:categoryFilterException>
                      <c15:categoryFilterException>
                        <c15:sqref>Sheet1!$D$22</c15:sqref>
                        <c15:bubble3D val="0"/>
                      </c15:categoryFilterException>
                      <c15:categoryFilterException>
                        <c15:sqref>Sheet1!$D$23</c15:sqref>
                        <c15:bubble3D val="0"/>
                      </c15:categoryFilterException>
                      <c15:categoryFilterException>
                        <c15:sqref>Sheet1!$D$24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A3-385C-482D-AA01-D2D72795200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SELL</c:v>
                      </c:pt>
                    </c:strCache>
                  </c:strRef>
                </c:tx>
                <c:explosion val="1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39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39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F6-F0D2-4C45-BD78-A3C63B28983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4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4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F7-F0D2-4C45-BD78-A3C63B28983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5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F8-F0D2-4C45-BD78-A3C63B28983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67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67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C956-4679-AEF9-2D0ECB4CE4E6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7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7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C956-4679-AEF9-2D0ECB4CE4E6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8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8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43-C956-4679-AEF9-2D0ECB4CE4E6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95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shade val="95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F9-F0D2-4C45-BD78-A3C63B28983E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9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9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FA-F0D2-4C45-BD78-A3C63B28983E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86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86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FB-F0D2-4C45-BD78-A3C63B28983E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77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77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B7-385C-482D-AA01-D2D72795200E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6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6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D9-F86C-4952-A668-07FF71439B88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8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58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DB-F86C-4952-A668-07FF71439B88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9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49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BD-385C-482D-AA01-D2D72795200E}"/>
                    </c:ext>
                  </c:extLst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40000"/>
                            <a:tint val="98000"/>
                            <a:hueMod val="94000"/>
                            <a:satMod val="130000"/>
                            <a:lumMod val="128000"/>
                          </a:schemeClr>
                        </a:gs>
                        <a:gs pos="100000">
                          <a:schemeClr val="accent1">
                            <a:tint val="40000"/>
                            <a:shade val="94000"/>
                            <a:lumMod val="8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0800" dist="38100" dir="5400000" rotWithShape="0">
                        <a:srgbClr val="000000">
                          <a:alpha val="46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/>
                    </a:scene3d>
                    <a:sp3d prstMaterial="plastic">
                      <a:bevelT w="254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BF-385C-482D-AA01-D2D72795200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Sheet1!$A$2:$A$15</c15:sqref>
                        </c15:formulaRef>
                      </c:ext>
                    </c:extLst>
                    <c:strCache>
                      <c:ptCount val="14"/>
                      <c:pt idx="0">
                        <c:v>RELIANCE</c:v>
                      </c:pt>
                      <c:pt idx="1">
                        <c:v>PFIZER</c:v>
                      </c:pt>
                      <c:pt idx="2">
                        <c:v>ITC</c:v>
                      </c:pt>
                      <c:pt idx="3">
                        <c:v>BANDHANBANK</c:v>
                      </c:pt>
                      <c:pt idx="4">
                        <c:v>AMBUJACEM</c:v>
                      </c:pt>
                      <c:pt idx="5">
                        <c:v>JHS</c:v>
                      </c:pt>
                      <c:pt idx="6">
                        <c:v>IRCTC</c:v>
                      </c:pt>
                      <c:pt idx="7">
                        <c:v>SPICEJET</c:v>
                      </c:pt>
                      <c:pt idx="8">
                        <c:v>KRBL</c:v>
                      </c:pt>
                      <c:pt idx="9">
                        <c:v>BURGERKING</c:v>
                      </c:pt>
                      <c:pt idx="10">
                        <c:v>MMTC</c:v>
                      </c:pt>
                      <c:pt idx="11">
                        <c:v>ISFT</c:v>
                      </c:pt>
                      <c:pt idx="12">
                        <c:v>BHEL</c:v>
                      </c:pt>
                      <c:pt idx="13">
                        <c:v>ANKITMETAL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Sheet1!$F$2:$F$24</c15:sqref>
                        </c15:fullRef>
                        <c15:formulaRef>
                          <c15:sqref>Sheet1!$F$2:$F$15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Sheet1!$F$16</c15:sqref>
                        <c15:bubble3D val="0"/>
                      </c15:categoryFilterException>
                      <c15:categoryFilterException>
                        <c15:sqref>Sheet1!$F$17</c15:sqref>
                        <c15:bubble3D val="0"/>
                      </c15:categoryFilterException>
                      <c15:categoryFilterException>
                        <c15:sqref>Sheet1!$F$22</c15:sqref>
                        <c15:bubble3D val="0"/>
                      </c15:categoryFilterException>
                      <c15:categoryFilterException>
                        <c15:sqref>Sheet1!$F$23</c15:sqref>
                        <c15:bubble3D val="0"/>
                      </c15:categoryFilterException>
                      <c15:categoryFilterException>
                        <c15:sqref>Sheet1!$F$24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CC-385C-482D-AA01-D2D72795200E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77997483596114"/>
          <c:y val="2.176651104169364E-2"/>
          <c:w val="0.24503205500091407"/>
          <c:h val="0.24726782859916141"/>
        </c:manualLayout>
      </c:layout>
      <c:bar3DChart>
        <c:barDir val="col"/>
        <c:grouping val="clustered"/>
        <c:varyColors val="0"/>
        <c:ser>
          <c:idx val="3"/>
          <c:order val="0"/>
          <c:tx>
            <c:v>Current_Value</c:v>
          </c:tx>
          <c:spPr>
            <a:gradFill rotWithShape="1">
              <a:gsLst>
                <a:gs pos="0">
                  <a:schemeClr val="accent1">
                    <a:shade val="58000"/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58000"/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Current</a:t>
                    </a:r>
                  </a:p>
                  <a:p>
                    <a:pPr>
                      <a:defRPr/>
                    </a:pPr>
                    <a:r>
                      <a:rPr lang="en-US" sz="1100" b="1" baseline="0"/>
                      <a:t> </a:t>
                    </a:r>
                    <a:fld id="{C1B44D30-70E4-4F08-91D4-274933910A69}" type="VALUE">
                      <a:rPr lang="en-US" sz="1100" b="1" baseline="0"/>
                      <a:pPr>
                        <a:defRPr/>
                      </a:pPr>
                      <a:t>[VALUE]</a:t>
                    </a:fld>
                    <a:endParaRPr lang="en-US" sz="1100" b="1" baseline="0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032-4972-9CFC-8CB24FEC8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Sheet1!$A$25</c:f>
              <c:numCache>
                <c:formatCode>0.00</c:formatCode>
                <c:ptCount val="1"/>
                <c:pt idx="0">
                  <c:v>116148.65999999999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50-4C68-AEBF-ECA7DE3E3897}"/>
            </c:ext>
          </c:extLst>
        </c:ser>
        <c:ser>
          <c:idx val="0"/>
          <c:order val="1"/>
          <c:tx>
            <c:v>Total_Invested</c:v>
          </c:tx>
          <c:spPr>
            <a:gradFill rotWithShape="1">
              <a:gsLst>
                <a:gs pos="0">
                  <a:schemeClr val="accent1">
                    <a:tint val="58000"/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tint val="58000"/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baseline="0"/>
                      <a:t>Total Invested</a:t>
                    </a:r>
                  </a:p>
                  <a:p>
                    <a:r>
                      <a:rPr lang="en-US" sz="1100" b="1" baseline="0"/>
                      <a:t> </a:t>
                    </a:r>
                    <a:fld id="{585E93F6-92A7-4DC9-B389-B96A6197BC52}" type="VALUE">
                      <a:rPr lang="en-US" sz="1100" b="1" baseline="0"/>
                      <a:pPr/>
                      <a:t>[VALUE]</a:t>
                    </a:fld>
                    <a:endParaRPr lang="en-US" sz="1100" b="1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032-4972-9CFC-8CB24FEC8C3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Sheet1!$D$25</c:f>
              <c:numCache>
                <c:formatCode>General</c:formatCode>
                <c:ptCount val="1"/>
                <c:pt idx="0">
                  <c:v>157835.43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32-4972-9CFC-8CB24FEC8C38}"/>
            </c:ext>
          </c:extLst>
        </c:ser>
        <c:ser>
          <c:idx val="1"/>
          <c:order val="2"/>
          <c:tx>
            <c:v>Total Sell</c:v>
          </c:tx>
          <c:spPr>
            <a:gradFill rotWithShape="1">
              <a:gsLst>
                <a:gs pos="0">
                  <a:schemeClr val="accent1">
                    <a:tint val="86000"/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tint val="86000"/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 baseline="0"/>
                      <a:t>Total Sell,</a:t>
                    </a:r>
                  </a:p>
                  <a:p>
                    <a:r>
                      <a:rPr lang="en-US" sz="1100" b="1" baseline="0"/>
                      <a:t> </a:t>
                    </a:r>
                    <a:fld id="{AB1871BC-51C7-47C7-AE84-CCA58B67E08B}" type="VALUE">
                      <a:rPr lang="en-US" sz="1100" b="1" baseline="0"/>
                      <a:pPr/>
                      <a:t>[VALUE]</a:t>
                    </a:fld>
                    <a:endParaRPr lang="en-US" sz="1100" b="1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032-4972-9CFC-8CB24FEC8C3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Sheet1!$G$25</c:f>
              <c:numCache>
                <c:formatCode>General</c:formatCode>
                <c:ptCount val="1"/>
                <c:pt idx="0">
                  <c:v>48166.8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32-4972-9CFC-8CB24FEC8C38}"/>
            </c:ext>
          </c:extLst>
        </c:ser>
        <c:ser>
          <c:idx val="2"/>
          <c:order val="3"/>
          <c:tx>
            <c:v>Proft/Loss</c:v>
          </c:tx>
          <c:spPr>
            <a:gradFill rotWithShape="1">
              <a:gsLst>
                <a:gs pos="0">
                  <a:schemeClr val="accent1">
                    <a:shade val="86000"/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86000"/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 b="1" baseline="0"/>
                      <a:t>Profit/Loss,</a:t>
                    </a:r>
                  </a:p>
                  <a:p>
                    <a:r>
                      <a:rPr lang="en-US" sz="1000" b="1" baseline="0"/>
                      <a:t> </a:t>
                    </a:r>
                    <a:fld id="{394A6EEB-4C7C-4E0E-B813-5C8EC5FFABFF}" type="VALUE">
                      <a:rPr lang="en-US" sz="1050" b="1" baseline="0"/>
                      <a:pPr/>
                      <a:t>[VALUE]</a:t>
                    </a:fld>
                    <a:endParaRPr lang="en-US" sz="1000" b="1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032-4972-9CFC-8CB24FEC8C3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Sheet1!$H$25</c:f>
              <c:numCache>
                <c:formatCode>0.00</c:formatCode>
                <c:ptCount val="1"/>
                <c:pt idx="0">
                  <c:v>6480.03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2-4972-9CFC-8CB24FEC8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9000592"/>
        <c:axId val="514490160"/>
        <c:axId val="0"/>
      </c:bar3DChart>
      <c:catAx>
        <c:axId val="6290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90160"/>
        <c:crosses val="autoZero"/>
        <c:auto val="1"/>
        <c:lblAlgn val="ctr"/>
        <c:lblOffset val="100"/>
        <c:noMultiLvlLbl val="0"/>
      </c:catAx>
      <c:valAx>
        <c:axId val="51449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2900059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24581</xdr:rowOff>
    </xdr:from>
    <xdr:to>
      <xdr:col>23</xdr:col>
      <xdr:colOff>288758</xdr:colOff>
      <xdr:row>39</xdr:row>
      <xdr:rowOff>24581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10F50-645F-4682-9602-8043346DE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40105</xdr:colOff>
      <xdr:row>0</xdr:row>
      <xdr:rowOff>0</xdr:rowOff>
    </xdr:from>
    <xdr:to>
      <xdr:col>52</xdr:col>
      <xdr:colOff>340287</xdr:colOff>
      <xdr:row>99</xdr:row>
      <xdr:rowOff>161636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1E3F8-7D59-442B-AB3F-3382615E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E37C4E-1AA6-4AFB-A38A-187DA6729A78}" name="Table1" displayName="Table1" ref="A1:I25" totalsRowCount="1" headerRowDxfId="20" dataDxfId="19" totalsRowDxfId="18">
  <autoFilter ref="A1:I24" xr:uid="{C6DE2B7D-29E4-45D0-9F7E-FA90B7ED4E72}"/>
  <sortState xmlns:xlrd2="http://schemas.microsoft.com/office/spreadsheetml/2017/richdata2" ref="A2:I24">
    <sortCondition ref="I1:I24"/>
  </sortState>
  <tableColumns count="9">
    <tableColumn id="1" xr3:uid="{08BFC8A4-F940-45EC-AB3D-7D4B33507E1C}" name="STOCKS" totalsRowFunction="custom" dataDxfId="17" totalsRowDxfId="8">
      <totalsRowFormula>D25-F25</totalsRowFormula>
    </tableColumn>
    <tableColumn id="2" xr3:uid="{EAEA4DC7-352B-4C52-B837-324D1D0691DC}" name="BUY PRICE" dataDxfId="9" totalsRowDxfId="7"/>
    <tableColumn id="3" xr3:uid="{E56F8A77-3E8F-4923-BDC9-1F9992917306}" name="QUANTITY" dataDxfId="16" totalsRowDxfId="6"/>
    <tableColumn id="8" xr3:uid="{C025CEBA-DCC0-4B31-B6FE-88926A4AA0B2}" name="TOTAL BUY" totalsRowFunction="custom" dataDxfId="15" totalsRowDxfId="5">
      <calculatedColumnFormula>PRODUCT(B2:C2)</calculatedColumnFormula>
      <totalsRowFormula>SUM(D2:D24)</totalsRowFormula>
    </tableColumn>
    <tableColumn id="6" xr3:uid="{E166881D-31CC-4B27-834C-13048F5323A4}" name="PERCENTAGE" dataDxfId="14" totalsRowDxfId="4">
      <calculatedColumnFormula>IF(F2&gt;0,0,ROUND(D2/Table1[[#Totals],[STOCKS]]*100, 2 ) )</calculatedColumnFormula>
    </tableColumn>
    <tableColumn id="4" xr3:uid="{76C60035-B380-48C7-B895-9E493BB5FDBD}" name="SELL" totalsRowFunction="custom" dataDxfId="13" totalsRowDxfId="3">
      <totalsRowFormula xml:space="preserve"> G25 - H25</totalsRowFormula>
    </tableColumn>
    <tableColumn id="9" xr3:uid="{2D2C0B54-9828-4F0F-88D1-D6644D815ECC}" name="TOTAL SELL" totalsRowFunction="custom" dataDxfId="12" totalsRowDxfId="2">
      <calculatedColumnFormula>IF(F2&gt;0,PRODUCT(C2,F2),0)</calculatedColumnFormula>
      <totalsRowFormula>SUM(G2:G24)</totalsRowFormula>
    </tableColumn>
    <tableColumn id="5" xr3:uid="{26637CD9-9318-4B1F-8167-EC4CD78FF8D3}" name="PROFIT/LOSS" totalsRowFunction="custom" dataDxfId="11" totalsRowDxfId="1">
      <calculatedColumnFormula>IF(F2&gt;0,F2*C2-D2,0)</calculatedColumnFormula>
      <totalsRowFormula>SUM(H2:H24)</totalsRowFormula>
    </tableColumn>
    <tableColumn id="7" xr3:uid="{CC8139F4-B66C-4CDA-949A-0F7E76DAF9CF}" name="GAIN/LOSS %" totalsRowFunction="custom" dataDxfId="10" totalsRowDxfId="0">
      <calculatedColumnFormula>IF( G2 &gt;0, (F2-B2)/B2*100, 0 )</calculatedColumnFormula>
      <totalsRowFormula>ROUND((H25/G25)*100,2)</totalsRow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9B0E-47B3-4965-8B6F-83B05B48727B}">
  <dimension ref="A1:I32"/>
  <sheetViews>
    <sheetView tabSelected="1" zoomScale="89" zoomScaleNormal="89" workbookViewId="0">
      <selection activeCell="I25" sqref="I25"/>
    </sheetView>
  </sheetViews>
  <sheetFormatPr defaultRowHeight="13.8" x14ac:dyDescent="0.25"/>
  <cols>
    <col min="1" max="4" width="26.19921875" customWidth="1"/>
    <col min="5" max="5" width="22.69921875" hidden="1" customWidth="1"/>
    <col min="6" max="8" width="26.19921875" customWidth="1"/>
    <col min="9" max="9" width="25.796875" customWidth="1"/>
  </cols>
  <sheetData>
    <row r="1" spans="1:9" ht="20.399999999999999" x14ac:dyDescent="0.35">
      <c r="A1" s="8" t="s">
        <v>2</v>
      </c>
      <c r="B1" s="7" t="s">
        <v>3</v>
      </c>
      <c r="C1" s="7" t="s">
        <v>0</v>
      </c>
      <c r="D1" s="7" t="s">
        <v>19</v>
      </c>
      <c r="E1" s="9" t="s">
        <v>23</v>
      </c>
      <c r="F1" s="7" t="s">
        <v>1</v>
      </c>
      <c r="G1" s="7" t="s">
        <v>20</v>
      </c>
      <c r="H1" s="7" t="s">
        <v>21</v>
      </c>
      <c r="I1" s="7" t="s">
        <v>28</v>
      </c>
    </row>
    <row r="2" spans="1:9" ht="17.399999999999999" x14ac:dyDescent="0.3">
      <c r="A2" s="3" t="s">
        <v>22</v>
      </c>
      <c r="B2" s="3">
        <v>2212.4</v>
      </c>
      <c r="C2" s="3">
        <v>15</v>
      </c>
      <c r="D2" s="3">
        <f>PRODUCT(B2:C2)</f>
        <v>33186</v>
      </c>
      <c r="E2" s="3">
        <f>IF(F2&gt;0,0,ROUND(D2/Table1[[#Totals],[STOCKS]]*100, 2 ) )</f>
        <v>28.57</v>
      </c>
      <c r="F2" s="3">
        <v>0</v>
      </c>
      <c r="G2" s="3">
        <f>IF(F2&gt;0,PRODUCT(C2,F2),0)</f>
        <v>0</v>
      </c>
      <c r="H2" s="4">
        <f>IF(F2&gt;0,F2*C2-D2,0)</f>
        <v>0</v>
      </c>
      <c r="I2" s="4">
        <f>IF( G2 &gt;0, (F2-B2)/B2*100, 0 )</f>
        <v>0</v>
      </c>
    </row>
    <row r="3" spans="1:9" ht="17.399999999999999" x14ac:dyDescent="0.3">
      <c r="A3" s="3" t="s">
        <v>17</v>
      </c>
      <c r="B3" s="3">
        <v>5484.17</v>
      </c>
      <c r="C3" s="3">
        <v>5</v>
      </c>
      <c r="D3" s="3">
        <f>PRODUCT(B3:C3)</f>
        <v>27420.85</v>
      </c>
      <c r="E3" s="3">
        <f>IF(F3&gt;0,0,ROUND(D3/Table1[[#Totals],[STOCKS]]*100, 2 ) )</f>
        <v>23.61</v>
      </c>
      <c r="F3" s="3">
        <v>0</v>
      </c>
      <c r="G3" s="3">
        <f>IF(F3&gt;0,PRODUCT(C3,F3),0)</f>
        <v>0</v>
      </c>
      <c r="H3" s="4">
        <f>IF(F3&gt;0,F3*C3-D3,0)</f>
        <v>0</v>
      </c>
      <c r="I3" s="4">
        <f>IF( G3 &gt;0, (F3-B3)/B3*100, 0 )</f>
        <v>0</v>
      </c>
    </row>
    <row r="4" spans="1:9" ht="17.399999999999999" x14ac:dyDescent="0.3">
      <c r="A4" s="3" t="s">
        <v>24</v>
      </c>
      <c r="B4" s="3">
        <v>201.5</v>
      </c>
      <c r="C4" s="3">
        <v>40</v>
      </c>
      <c r="D4" s="3">
        <f>PRODUCT(B4:C4)</f>
        <v>8060</v>
      </c>
      <c r="E4" s="3">
        <f>IF(F4&gt;0,0,ROUND(D4/Table1[[#Totals],[STOCKS]]*100, 2 ) )</f>
        <v>6.94</v>
      </c>
      <c r="F4" s="3">
        <v>0</v>
      </c>
      <c r="G4" s="3">
        <f>IF(F4&gt;0,PRODUCT(C4,F4),0)</f>
        <v>0</v>
      </c>
      <c r="H4" s="4">
        <f>IF(F4&gt;0,F4*C4-D4,0)</f>
        <v>0</v>
      </c>
      <c r="I4" s="4">
        <f>IF( G4 &gt;0, (F4-B4)/B4*100, 0 )</f>
        <v>0</v>
      </c>
    </row>
    <row r="5" spans="1:9" ht="17.399999999999999" x14ac:dyDescent="0.3">
      <c r="A5" s="3" t="s">
        <v>27</v>
      </c>
      <c r="B5" s="3">
        <v>394.5</v>
      </c>
      <c r="C5" s="3">
        <v>18</v>
      </c>
      <c r="D5" s="3">
        <f>PRODUCT(B5:C5)</f>
        <v>7101</v>
      </c>
      <c r="E5" s="12">
        <f>IF(F5&gt;0,0,ROUND(D5/Table1[[#Totals],[STOCKS]]*100, 2 ) )</f>
        <v>6.11</v>
      </c>
      <c r="F5" s="3">
        <v>0</v>
      </c>
      <c r="G5" s="3">
        <f>IF(F5&gt;0,PRODUCT(C5,F5),0)</f>
        <v>0</v>
      </c>
      <c r="H5" s="4">
        <f>IF(F5&gt;0,F5*C5-D5,0)</f>
        <v>0</v>
      </c>
      <c r="I5" s="4">
        <f>IF( G5 &gt;0, (F5-B5)/B5*100, 0 )</f>
        <v>0</v>
      </c>
    </row>
    <row r="6" spans="1:9" ht="17.399999999999999" x14ac:dyDescent="0.3">
      <c r="A6" s="3" t="s">
        <v>10</v>
      </c>
      <c r="B6" s="3">
        <v>263.60000000000002</v>
      </c>
      <c r="C6" s="3">
        <v>25</v>
      </c>
      <c r="D6" s="3">
        <f>PRODUCT(B6:C6)</f>
        <v>6590.0000000000009</v>
      </c>
      <c r="E6" s="3">
        <f>IF(F6&gt;0,0,ROUND(D6/Table1[[#Totals],[STOCKS]]*100, 2 ) )</f>
        <v>5.67</v>
      </c>
      <c r="F6" s="3">
        <v>0</v>
      </c>
      <c r="G6" s="3">
        <f>IF(F6&gt;0,PRODUCT(C6,F6),0)</f>
        <v>0</v>
      </c>
      <c r="H6" s="4">
        <f>IF(F6&gt;0,F6*C6-D6,0)</f>
        <v>0</v>
      </c>
      <c r="I6" s="4">
        <f>IF( G6 &gt;0, (F6-B6)/B6*100, 0 )</f>
        <v>0</v>
      </c>
    </row>
    <row r="7" spans="1:9" ht="17.399999999999999" x14ac:dyDescent="0.3">
      <c r="A7" s="3" t="s">
        <v>25</v>
      </c>
      <c r="B7" s="3">
        <v>24.6</v>
      </c>
      <c r="C7" s="3">
        <v>251</v>
      </c>
      <c r="D7" s="3">
        <f>PRODUCT(B7:C7)</f>
        <v>6174.6</v>
      </c>
      <c r="E7" s="12">
        <f>IF(F7&gt;0,0,ROUND(D7/Table1[[#Totals],[STOCKS]]*100, 2 ) )</f>
        <v>5.32</v>
      </c>
      <c r="F7" s="3">
        <v>0</v>
      </c>
      <c r="G7" s="3">
        <f>IF(F7&gt;0,PRODUCT(C7,F7),0)</f>
        <v>0</v>
      </c>
      <c r="H7" s="4">
        <f>IF(F7&gt;0,F7*C7-D7,0)</f>
        <v>0</v>
      </c>
      <c r="I7" s="4">
        <f>IF( G7 &gt;0, (F7-B7)/B7*100, 0 )</f>
        <v>0</v>
      </c>
    </row>
    <row r="8" spans="1:9" ht="17.399999999999999" x14ac:dyDescent="0.3">
      <c r="A8" s="3" t="s">
        <v>9</v>
      </c>
      <c r="B8" s="3">
        <v>1421.33</v>
      </c>
      <c r="C8" s="3">
        <v>4</v>
      </c>
      <c r="D8" s="3">
        <f>PRODUCT(B8:C8)</f>
        <v>5685.32</v>
      </c>
      <c r="E8" s="3">
        <f>IF(F8&gt;0,0,ROUND(D8/Table1[[#Totals],[STOCKS]]*100, 2 ) )</f>
        <v>4.8899999999999997</v>
      </c>
      <c r="F8" s="3">
        <v>0</v>
      </c>
      <c r="G8" s="3">
        <f>IF(F8&gt;0,PRODUCT(C8,F8),0)</f>
        <v>0</v>
      </c>
      <c r="H8" s="4">
        <f>IF(F8&gt;0,F8*C8-D8,0)</f>
        <v>0</v>
      </c>
      <c r="I8" s="4">
        <f>IF( G8 &gt;0, (F8-B8)/B8*100, 0 )</f>
        <v>0</v>
      </c>
    </row>
    <row r="9" spans="1:9" ht="17.399999999999999" x14ac:dyDescent="0.3">
      <c r="A9" s="3" t="s">
        <v>8</v>
      </c>
      <c r="B9" s="3">
        <v>92.56</v>
      </c>
      <c r="C9" s="3">
        <v>61</v>
      </c>
      <c r="D9" s="3">
        <f>PRODUCT(B9:C9)</f>
        <v>5646.16</v>
      </c>
      <c r="E9" s="3">
        <f>IF(F9&gt;0,0,ROUND(D9/Table1[[#Totals],[STOCKS]]*100, 2 ) )</f>
        <v>4.8600000000000003</v>
      </c>
      <c r="F9" s="3">
        <v>0</v>
      </c>
      <c r="G9" s="3">
        <f>IF(F9&gt;0,PRODUCT(C9,F9),0)</f>
        <v>0</v>
      </c>
      <c r="H9" s="4">
        <f>IF(F9&gt;0,F9*C9-D9,0)</f>
        <v>0</v>
      </c>
      <c r="I9" s="4">
        <f>IF( G9 &gt;0, (F9-B9)/B9*100, 0 )</f>
        <v>0</v>
      </c>
    </row>
    <row r="10" spans="1:9" ht="17.399999999999999" x14ac:dyDescent="0.3">
      <c r="A10" s="3" t="s">
        <v>18</v>
      </c>
      <c r="B10" s="3">
        <v>264.02</v>
      </c>
      <c r="C10" s="3">
        <v>20</v>
      </c>
      <c r="D10" s="3">
        <f>PRODUCT(B10:C10)</f>
        <v>5280.4</v>
      </c>
      <c r="E10" s="3">
        <f>IF(F10&gt;0,0,ROUND(D10/Table1[[#Totals],[STOCKS]]*100, 2 ) )</f>
        <v>4.55</v>
      </c>
      <c r="F10" s="3">
        <v>0</v>
      </c>
      <c r="G10" s="3">
        <f>IF(F10&gt;0,PRODUCT(C10,F10),0)</f>
        <v>0</v>
      </c>
      <c r="H10" s="4">
        <f>IF(F10&gt;0,F10*C10-D10,0)</f>
        <v>0</v>
      </c>
      <c r="I10" s="4">
        <f>IF( G10 &gt;0, (F10-B10)/B10*100, 0 )</f>
        <v>0</v>
      </c>
    </row>
    <row r="11" spans="1:9" ht="17.399999999999999" x14ac:dyDescent="0.3">
      <c r="A11" s="3" t="s">
        <v>26</v>
      </c>
      <c r="B11" s="3">
        <v>144.30000000000001</v>
      </c>
      <c r="C11" s="3">
        <v>30</v>
      </c>
      <c r="D11" s="3">
        <f>PRODUCT(B11:C11)</f>
        <v>4329</v>
      </c>
      <c r="E11" s="12">
        <f>IF(F11&gt;0,0,ROUND(D11/Table1[[#Totals],[STOCKS]]*100, 2 ) )</f>
        <v>3.73</v>
      </c>
      <c r="F11" s="3">
        <v>0</v>
      </c>
      <c r="G11" s="3">
        <f>IF(F11&gt;0,PRODUCT(C11,F11),0)</f>
        <v>0</v>
      </c>
      <c r="H11" s="4">
        <f>IF(F11&gt;0,F11*C11-D11,0)</f>
        <v>0</v>
      </c>
      <c r="I11" s="4">
        <f>IF( G11 &gt;0, (F11-B11)/B11*100, 0 )</f>
        <v>0</v>
      </c>
    </row>
    <row r="12" spans="1:9" ht="17.399999999999999" x14ac:dyDescent="0.3">
      <c r="A12" s="3" t="s">
        <v>4</v>
      </c>
      <c r="B12" s="3">
        <v>20</v>
      </c>
      <c r="C12" s="3">
        <v>134</v>
      </c>
      <c r="D12" s="3">
        <f>PRODUCT(B12:C12)</f>
        <v>2680</v>
      </c>
      <c r="E12" s="3">
        <f>IF(F12&gt;0,0,ROUND(D12/Table1[[#Totals],[STOCKS]]*100, 2 ) )</f>
        <v>2.31</v>
      </c>
      <c r="F12" s="3">
        <v>0</v>
      </c>
      <c r="G12" s="3">
        <f>IF(F12&gt;0,PRODUCT(C12,F12),0)</f>
        <v>0</v>
      </c>
      <c r="H12" s="4">
        <f>IF(F12&gt;0,F12*C12-D12,0)</f>
        <v>0</v>
      </c>
      <c r="I12" s="4">
        <f>IF( G12 &gt;0, (F12-B12)/B12*100, 0 )</f>
        <v>0</v>
      </c>
    </row>
    <row r="13" spans="1:9" ht="17.399999999999999" x14ac:dyDescent="0.3">
      <c r="A13" s="3" t="s">
        <v>12</v>
      </c>
      <c r="B13" s="3">
        <v>83.85</v>
      </c>
      <c r="C13" s="3">
        <v>25</v>
      </c>
      <c r="D13" s="3">
        <f>PRODUCT(B13:C13)</f>
        <v>2096.25</v>
      </c>
      <c r="E13" s="12">
        <f>IF(F13&gt;0,0,ROUND(D13/Table1[[#Totals],[STOCKS]]*100, 2 ) )</f>
        <v>1.8</v>
      </c>
      <c r="F13" s="3">
        <v>0</v>
      </c>
      <c r="G13" s="3">
        <f>IF(F13&gt;0,PRODUCT(C13,F13),0)</f>
        <v>0</v>
      </c>
      <c r="H13" s="4">
        <f>IF(F13&gt;0,F13*C13-D13,0)</f>
        <v>0</v>
      </c>
      <c r="I13" s="4">
        <f>IF( G13 &gt;0, (F13-B13)/B13*100, 0 )</f>
        <v>0</v>
      </c>
    </row>
    <row r="14" spans="1:9" ht="17.399999999999999" x14ac:dyDescent="0.3">
      <c r="A14" s="3" t="s">
        <v>11</v>
      </c>
      <c r="B14" s="3">
        <v>35.97</v>
      </c>
      <c r="C14" s="3">
        <v>44</v>
      </c>
      <c r="D14" s="3">
        <f>PRODUCT(B14:C14)</f>
        <v>1582.6799999999998</v>
      </c>
      <c r="E14" s="3">
        <f>IF(F14&gt;0,0,ROUND(D14/Table1[[#Totals],[STOCKS]]*100, 2 ) )</f>
        <v>1.36</v>
      </c>
      <c r="F14" s="3">
        <v>0</v>
      </c>
      <c r="G14" s="3">
        <f>IF(F14&gt;0,PRODUCT(C14,F14),0)</f>
        <v>0</v>
      </c>
      <c r="H14" s="4">
        <f>IF(F14&gt;0,F14*C14-D14,0)</f>
        <v>0</v>
      </c>
      <c r="I14" s="4">
        <f>IF( G14 &gt;0, (F14-B14)/B14*100, 0 )</f>
        <v>0</v>
      </c>
    </row>
    <row r="15" spans="1:9" ht="17.399999999999999" x14ac:dyDescent="0.3">
      <c r="A15" s="3" t="s">
        <v>5</v>
      </c>
      <c r="B15" s="3">
        <v>1.4</v>
      </c>
      <c r="C15" s="3">
        <v>226</v>
      </c>
      <c r="D15" s="3">
        <f>PRODUCT(B15:C15)</f>
        <v>316.39999999999998</v>
      </c>
      <c r="E15" s="3">
        <f>IF(F15&gt;0,0,ROUND(D15/Table1[[#Totals],[STOCKS]]*100, 2 ) )</f>
        <v>0.27</v>
      </c>
      <c r="F15" s="3">
        <v>0</v>
      </c>
      <c r="G15" s="3">
        <f>IF(F15&gt;0,PRODUCT(C15,F15),0)</f>
        <v>0</v>
      </c>
      <c r="H15" s="4">
        <f>IF(F15&gt;0,F15*C15-D15,0)</f>
        <v>0</v>
      </c>
      <c r="I15" s="4">
        <f>IF( G15 &gt;0, (F15-B15)/B15*100, 0 )</f>
        <v>0</v>
      </c>
    </row>
    <row r="16" spans="1:9" ht="17.399999999999999" x14ac:dyDescent="0.3">
      <c r="A16" s="3" t="s">
        <v>14</v>
      </c>
      <c r="B16" s="3">
        <v>280.60000000000002</v>
      </c>
      <c r="C16" s="3">
        <v>20</v>
      </c>
      <c r="D16" s="3">
        <f>PRODUCT(B16:C16)</f>
        <v>5612</v>
      </c>
      <c r="E16" s="3">
        <f>IF(F16&gt;0,0,ROUND(D16/Table1[[#Totals],[STOCKS]]*100, 2 ) )</f>
        <v>0</v>
      </c>
      <c r="F16" s="3">
        <v>301</v>
      </c>
      <c r="G16" s="3">
        <f>IF(F16&gt;0,PRODUCT(C16,F16),0)</f>
        <v>6020</v>
      </c>
      <c r="H16" s="4">
        <f>IF(F16&gt;0,F16*C16-D16,0)</f>
        <v>408</v>
      </c>
      <c r="I16" s="4">
        <f>IF( G16 &gt;0, (F16-B16)/B16*100, 0 )</f>
        <v>7.2701354240912242</v>
      </c>
    </row>
    <row r="17" spans="1:9" ht="17.399999999999999" x14ac:dyDescent="0.3">
      <c r="A17" s="3" t="s">
        <v>6</v>
      </c>
      <c r="B17" s="3">
        <v>363</v>
      </c>
      <c r="C17" s="3">
        <v>15</v>
      </c>
      <c r="D17" s="3">
        <f>PRODUCT(B17:C17)</f>
        <v>5445</v>
      </c>
      <c r="E17" s="3">
        <f>IF(F17&gt;0,0,ROUND(D17/Table1[[#Totals],[STOCKS]]*100, 2 ) )</f>
        <v>0</v>
      </c>
      <c r="F17" s="3">
        <v>405</v>
      </c>
      <c r="G17" s="3">
        <f>IF(F17&gt;0,PRODUCT(C17,F17),0)</f>
        <v>6075</v>
      </c>
      <c r="H17" s="4">
        <f>IF(F17&gt;0,F17*C17-D17,0)</f>
        <v>630</v>
      </c>
      <c r="I17" s="4">
        <f>IF( G17 &gt;0, (F17-B17)/B17*100, 0 )</f>
        <v>11.570247933884298</v>
      </c>
    </row>
    <row r="18" spans="1:9" ht="17.399999999999999" x14ac:dyDescent="0.3">
      <c r="A18" s="3" t="s">
        <v>16</v>
      </c>
      <c r="B18" s="3">
        <v>464</v>
      </c>
      <c r="C18" s="3">
        <v>15</v>
      </c>
      <c r="D18" s="3">
        <f>PRODUCT(B18:C18)</f>
        <v>6960</v>
      </c>
      <c r="E18" s="12">
        <f>IF(F18&gt;0,0,ROUND(D18/Table1[[#Totals],[STOCKS]]*100, 2 ) )</f>
        <v>0</v>
      </c>
      <c r="F18" s="3">
        <v>518</v>
      </c>
      <c r="G18" s="3">
        <f>IF(F18&gt;0,PRODUCT(C18,F18),0)</f>
        <v>7770</v>
      </c>
      <c r="H18" s="4">
        <f>IF(F18&gt;0,F18*C18-D18,0)</f>
        <v>810</v>
      </c>
      <c r="I18" s="4">
        <f>IF( G18 &gt;0, (F18-B18)/B18*100, 0 )</f>
        <v>11.637931034482758</v>
      </c>
    </row>
    <row r="19" spans="1:9" ht="17.399999999999999" x14ac:dyDescent="0.3">
      <c r="A19" s="3" t="s">
        <v>15</v>
      </c>
      <c r="B19" s="3">
        <v>423.27</v>
      </c>
      <c r="C19" s="3">
        <v>6</v>
      </c>
      <c r="D19" s="3">
        <f>PRODUCT(B19:C19)</f>
        <v>2539.62</v>
      </c>
      <c r="E19" s="3">
        <f>IF(F19&gt;0,0,ROUND(D19/Table1[[#Totals],[STOCKS]]*100, 2 ) )</f>
        <v>0</v>
      </c>
      <c r="F19" s="3">
        <v>473</v>
      </c>
      <c r="G19" s="3">
        <f>IF(F19&gt;0,PRODUCT(C19,F19),0)</f>
        <v>2838</v>
      </c>
      <c r="H19" s="4">
        <f>IF(F19&gt;0,F19*C19-D19,0)</f>
        <v>298.38000000000011</v>
      </c>
      <c r="I19" s="4">
        <f>IF( G19 &gt;0, (F19-B19)/B19*100, 0 )</f>
        <v>11.749001819169802</v>
      </c>
    </row>
    <row r="20" spans="1:9" ht="17.399999999999999" x14ac:dyDescent="0.3">
      <c r="A20" s="3" t="s">
        <v>13</v>
      </c>
      <c r="B20" s="3">
        <v>1229.8</v>
      </c>
      <c r="C20" s="3">
        <v>10</v>
      </c>
      <c r="D20" s="3">
        <f>PRODUCT(B20:C20)</f>
        <v>12298</v>
      </c>
      <c r="E20" s="3">
        <f>IF(F20&gt;0,0,ROUND(D20/Table1[[#Totals],[STOCKS]]*100, 2 ) )</f>
        <v>0</v>
      </c>
      <c r="F20" s="3">
        <v>1450</v>
      </c>
      <c r="G20" s="3">
        <f>IF(F20&gt;0,PRODUCT(C20,F20),0)</f>
        <v>14500</v>
      </c>
      <c r="H20" s="4">
        <f>IF(F20&gt;0,F20*C20-D20,0)</f>
        <v>2202</v>
      </c>
      <c r="I20" s="4">
        <f>IF( G20 &gt;0, (F20-B20)/B20*100, 0 )</f>
        <v>17.905350463490002</v>
      </c>
    </row>
    <row r="21" spans="1:9" ht="17.399999999999999" x14ac:dyDescent="0.3">
      <c r="A21" s="3" t="s">
        <v>12</v>
      </c>
      <c r="B21" s="3">
        <v>63.52</v>
      </c>
      <c r="C21" s="3">
        <v>15</v>
      </c>
      <c r="D21" s="3">
        <f>PRODUCT(B21:C21)</f>
        <v>952.80000000000007</v>
      </c>
      <c r="E21" s="3">
        <f>IF(F21&gt;0,0,ROUND(D21/Table1[[#Totals],[STOCKS]]*100, 2 ) )</f>
        <v>0</v>
      </c>
      <c r="F21" s="3">
        <v>75.099999999999994</v>
      </c>
      <c r="G21" s="3">
        <f>IF(F21&gt;0,PRODUCT(C21,F21),0)</f>
        <v>1126.5</v>
      </c>
      <c r="H21" s="4">
        <f>IF(F21&gt;0,F21*C21-D21,0)</f>
        <v>173.69999999999993</v>
      </c>
      <c r="I21" s="4">
        <f>IF( G21 &gt;0, (F21-B21)/B21*100, 0 )</f>
        <v>18.230478589420642</v>
      </c>
    </row>
    <row r="22" spans="1:9" ht="17.399999999999999" x14ac:dyDescent="0.3">
      <c r="A22" s="3" t="s">
        <v>15</v>
      </c>
      <c r="B22" s="3">
        <v>423.27</v>
      </c>
      <c r="C22" s="3">
        <v>5</v>
      </c>
      <c r="D22" s="3">
        <f>PRODUCT(B22:C22)</f>
        <v>2116.35</v>
      </c>
      <c r="E22" s="3">
        <f>IF(F22&gt;0,0,ROUND(D22/Table1[[#Totals],[STOCKS]]*100, 2 ) )</f>
        <v>0</v>
      </c>
      <c r="F22" s="3">
        <v>503</v>
      </c>
      <c r="G22" s="3">
        <f>IF(F22&gt;0,PRODUCT(C22,F22),0)</f>
        <v>2515</v>
      </c>
      <c r="H22" s="4">
        <f>IF(F22&gt;0,F22*C22-D22,0)</f>
        <v>398.65000000000009</v>
      </c>
      <c r="I22" s="4">
        <f>IF( G22 &gt;0, (F22-B22)/B22*100, 0 )</f>
        <v>18.836676353155202</v>
      </c>
    </row>
    <row r="23" spans="1:9" ht="17.399999999999999" x14ac:dyDescent="0.3">
      <c r="A23" s="3" t="s">
        <v>7</v>
      </c>
      <c r="B23" s="3">
        <v>88.86</v>
      </c>
      <c r="C23" s="3">
        <v>50</v>
      </c>
      <c r="D23" s="3">
        <f>PRODUCT(B23:C23)</f>
        <v>4443</v>
      </c>
      <c r="E23" s="12">
        <f>IF(F23&gt;0,0,ROUND(D23/Table1[[#Totals],[STOCKS]]*100, 2 ) )</f>
        <v>0</v>
      </c>
      <c r="F23" s="3">
        <v>106.45</v>
      </c>
      <c r="G23" s="3">
        <f>IF(F23&gt;0,PRODUCT(C23,F23),0)</f>
        <v>5322.5</v>
      </c>
      <c r="H23" s="4">
        <f>IF(F23&gt;0,F23*C23-D23,0)</f>
        <v>879.5</v>
      </c>
      <c r="I23" s="4">
        <f>IF( G23 &gt;0, (F23-B23)/B23*100, 0 )</f>
        <v>19.795183434616252</v>
      </c>
    </row>
    <row r="24" spans="1:9" ht="17.399999999999999" x14ac:dyDescent="0.3">
      <c r="A24" s="3" t="s">
        <v>4</v>
      </c>
      <c r="B24" s="3">
        <v>20</v>
      </c>
      <c r="C24" s="3">
        <v>66</v>
      </c>
      <c r="D24" s="3">
        <f>PRODUCT(B24:C24)</f>
        <v>1320</v>
      </c>
      <c r="E24" s="3">
        <f>IF(F24&gt;0,0,ROUND(D24/Table1[[#Totals],[STOCKS]]*100, 2 ) )</f>
        <v>0</v>
      </c>
      <c r="F24" s="3">
        <v>30.3</v>
      </c>
      <c r="G24" s="3">
        <f>IF(F24&gt;0,PRODUCT(C24,F24),0)</f>
        <v>1999.8</v>
      </c>
      <c r="H24" s="4">
        <f>IF(F24&gt;0,F24*C24-D24,0)</f>
        <v>679.8</v>
      </c>
      <c r="I24" s="4">
        <f>IF( G24 &gt;0, (F24-B24)/B24*100, 0 )</f>
        <v>51.5</v>
      </c>
    </row>
    <row r="25" spans="1:9" ht="21" x14ac:dyDescent="0.25">
      <c r="A25" s="10">
        <f>D25-F25</f>
        <v>116148.65999999999</v>
      </c>
      <c r="B25" s="6"/>
      <c r="C25" s="6"/>
      <c r="D25" s="11">
        <f>SUM(D2:D24)</f>
        <v>157835.43</v>
      </c>
      <c r="E25" s="6"/>
      <c r="F25" s="5">
        <f xml:space="preserve"> G25 - H25</f>
        <v>41686.770000000004</v>
      </c>
      <c r="G25" s="6">
        <f>SUM(G2:G24)</f>
        <v>48166.8</v>
      </c>
      <c r="H25" s="5">
        <f>SUM(H2:H24)</f>
        <v>6480.03</v>
      </c>
      <c r="I25" s="11">
        <f>ROUND((H25/G25)*100,2)</f>
        <v>13.45</v>
      </c>
    </row>
    <row r="26" spans="1:9" ht="21" x14ac:dyDescent="0.5">
      <c r="A26" s="1"/>
      <c r="B26" s="1"/>
      <c r="C26" s="1"/>
      <c r="D26" s="1"/>
      <c r="E26" s="1"/>
      <c r="F26" s="1"/>
      <c r="G26" s="2"/>
    </row>
    <row r="27" spans="1:9" ht="21" x14ac:dyDescent="0.5">
      <c r="A27" s="1"/>
      <c r="B27" s="1"/>
      <c r="C27" s="1"/>
      <c r="D27" s="1"/>
      <c r="E27" s="1"/>
      <c r="F27" s="1"/>
      <c r="G27" s="2"/>
    </row>
    <row r="28" spans="1:9" ht="21" x14ac:dyDescent="0.5">
      <c r="A28" s="1"/>
      <c r="B28" s="1"/>
      <c r="C28" s="1"/>
      <c r="D28" s="1"/>
      <c r="E28" s="1"/>
      <c r="F28" s="1"/>
      <c r="G28" s="2"/>
    </row>
    <row r="29" spans="1:9" ht="21" x14ac:dyDescent="0.5">
      <c r="A29" s="1"/>
      <c r="B29" s="1"/>
      <c r="C29" s="1"/>
      <c r="D29" s="1"/>
      <c r="E29" s="1"/>
      <c r="F29" s="1"/>
      <c r="G29" s="2"/>
    </row>
    <row r="30" spans="1:9" ht="21" x14ac:dyDescent="0.5">
      <c r="A30" s="1"/>
      <c r="B30" s="1"/>
      <c r="C30" s="1"/>
      <c r="D30" s="1"/>
      <c r="E30" s="1"/>
      <c r="F30" s="1"/>
      <c r="G30" s="2"/>
    </row>
    <row r="31" spans="1:9" ht="21" x14ac:dyDescent="0.5">
      <c r="A31" s="1"/>
      <c r="B31" s="1"/>
      <c r="C31" s="1"/>
      <c r="D31" s="1"/>
      <c r="E31" s="1"/>
      <c r="F31" s="1"/>
      <c r="G31" s="2"/>
    </row>
    <row r="32" spans="1:9" ht="21" x14ac:dyDescent="0.5">
      <c r="A32" s="1"/>
      <c r="B32" s="1"/>
      <c r="C32" s="1"/>
      <c r="D32" s="1"/>
      <c r="E32" s="1"/>
      <c r="F32" s="1"/>
      <c r="G32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A8F3A4D2-3CD3-4278-AEB5-958FA674DE2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Sheet1!H1:H1</xm:f>
              <xm:sqref>H1</xm:sqref>
            </x14:sparkline>
            <x14:sparkline>
              <xm:f>Sheet1!I1:I1</xm:f>
              <xm:sqref>I1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F3D2-C6F0-41F6-8E47-C7DD5FC073E2}">
  <dimension ref="S21"/>
  <sheetViews>
    <sheetView zoomScale="93" zoomScaleNormal="100" workbookViewId="0">
      <selection activeCell="S21" sqref="S21"/>
    </sheetView>
  </sheetViews>
  <sheetFormatPr defaultRowHeight="13.8" x14ac:dyDescent="0.25"/>
  <sheetData>
    <row r="21" spans="19:19" x14ac:dyDescent="0.25">
      <c r="S21" s="1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EF43-8710-4533-9300-BC885C3A221C}">
  <dimension ref="A1"/>
  <sheetViews>
    <sheetView topLeftCell="G1" zoomScale="95" zoomScaleNormal="100" workbookViewId="0">
      <selection activeCell="AB43" sqref="AB43"/>
    </sheetView>
  </sheetViews>
  <sheetFormatPr defaultRowHeight="13.8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F 4 k U h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j F 4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e J F I o i k e 4 D g A A A B E A A A A T A B w A R m 9 y b X V s Y X M v U 2 V j d G l v b j E u b S C i G A A o o B Q A A A A A A A A A A A A A A A A A A A A A A A A A A A A r T k 0 u y c z P U w i G 0 I b W A F B L A Q I t A B Q A A g A I A I x e J F I d D F 4 L p A A A A P U A A A A S A A A A A A A A A A A A A A A A A A A A A A B D b 2 5 m a W c v U G F j a 2 F n Z S 5 4 b W x Q S w E C L Q A U A A I A C A C M X i R S D 8 r p q 6 Q A A A D p A A A A E w A A A A A A A A A A A A A A A A D w A A A A W 0 N v b n R l b n R f V H l w Z X N d L n h t b F B L A Q I t A B Q A A g A I A I x e J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7 x j O F G m t T 4 o X L I + 8 D Z i M A A A A A A I A A A A A A B B m A A A A A Q A A I A A A A H E Y F l c V O y U p W v Q z K D a M 0 T 7 3 H V 0 3 Q H B U a u X N h O 1 8 l V + 1 A A A A A A 6 A A A A A A g A A I A A A A O g A R n O t k d G h 1 e J G w C F f 1 F n O f 2 V E / H h p u Q 0 y R O x M Z i + Q U A A A A L i h c 0 7 B r Z U 1 U M e 5 A 3 W c g C 3 b P c R b B u J O z 5 i S L N o R X D b 9 Q J X r T c f b M v K s + L D e 3 D F F o W E v L 1 7 e L w s s k j B x 0 A 9 U z A y G L + s G F j k 5 N c s 9 2 D d t 2 T 5 1 Q A A A A F L k e L V z B u + q D x v K v 7 E w h 4 8 s R i M Q t G D 0 / y O d 9 j e G 6 c L 4 l R Y d 9 y y O t 2 O c V x q a L E 3 q H n m I U m 3 H 1 1 V c 7 0 / Y 8 y N O e Y A = < / D a t a M a s h u p > 
</file>

<file path=customXml/itemProps1.xml><?xml version="1.0" encoding="utf-8"?>
<ds:datastoreItem xmlns:ds="http://schemas.openxmlformats.org/officeDocument/2006/customXml" ds:itemID="{228CA618-27C5-48C4-9E77-4BCE9051C8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Pandey</dc:creator>
  <cp:lastModifiedBy>Anand Pandey</cp:lastModifiedBy>
  <dcterms:created xsi:type="dcterms:W3CDTF">2021-01-04T05:38:47Z</dcterms:created>
  <dcterms:modified xsi:type="dcterms:W3CDTF">2021-01-15T08:38:50Z</dcterms:modified>
</cp:coreProperties>
</file>