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<sst xmlns="http://schemas.openxmlformats.org/spreadsheetml/2006/main" count="101" uniqueCount="46">
  <si>
    <t>Tidy Clean Bathroom Cleaner Survey Data</t>
  </si>
  <si>
    <t>Respondent ID</t>
  </si>
  <si>
    <t>I am satisfied with my purchase.</t>
  </si>
  <si>
    <t>Gender</t>
  </si>
  <si>
    <t>How many children do you support?</t>
  </si>
  <si>
    <t>Do you prefer online or in-store purchasing</t>
  </si>
  <si>
    <t>It was easy to use the product.</t>
  </si>
  <si>
    <t>Exploratory Data Analysis</t>
  </si>
  <si>
    <t>Key</t>
  </si>
  <si>
    <t>Two Sample Statistics (Satisfaction and Easiness)</t>
  </si>
  <si>
    <t>Male</t>
  </si>
  <si>
    <t>In-store</t>
  </si>
  <si>
    <t>Completely disagree</t>
  </si>
  <si>
    <t>Mean 1</t>
  </si>
  <si>
    <t>Disagree</t>
  </si>
  <si>
    <t>Mean 2</t>
  </si>
  <si>
    <t>Female</t>
  </si>
  <si>
    <t>On-line</t>
  </si>
  <si>
    <t>Somewhat disagree</t>
  </si>
  <si>
    <t>Sample Variance 1</t>
  </si>
  <si>
    <t>Neither agree nor disagree</t>
  </si>
  <si>
    <t>Sample Variance 2</t>
  </si>
  <si>
    <t>Somewhat agree</t>
  </si>
  <si>
    <t>Agree</t>
  </si>
  <si>
    <t>Completely agree</t>
  </si>
  <si>
    <t>Descriptive Statistics</t>
  </si>
  <si>
    <t>Number of Children</t>
  </si>
  <si>
    <t>Satisfaction</t>
  </si>
  <si>
    <t>Mean</t>
  </si>
  <si>
    <t>Median</t>
  </si>
  <si>
    <t>Mode</t>
  </si>
  <si>
    <t>Variance Population</t>
  </si>
  <si>
    <t>Other</t>
  </si>
  <si>
    <t>Variance Sample</t>
  </si>
  <si>
    <t>SD Population</t>
  </si>
  <si>
    <t>SD Sample</t>
  </si>
  <si>
    <t>Minimum</t>
  </si>
  <si>
    <t>Maximum</t>
  </si>
  <si>
    <t>Inferential Statistics</t>
  </si>
  <si>
    <t>95% Confidence Interval</t>
  </si>
  <si>
    <t>Lower Bound</t>
  </si>
  <si>
    <t>Upper Bound</t>
  </si>
  <si>
    <t>p-Value</t>
  </si>
  <si>
    <t>Difference</t>
  </si>
  <si>
    <t>T-test</t>
  </si>
  <si>
    <t>Chi-square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</si>
</sst>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theme="1"/>
      <name val="Times New Roman"/>
    </font>
    <font>
      <b/>
      <sz val="12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3" numFmtId="0" xfId="0" applyFont="1"/>
    <xf borderId="0" fillId="2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Sheet1!$B$4:$B$33</c:f>
              <c:numCache/>
            </c:numRef>
          </c:val>
          <c:smooth val="0"/>
        </c:ser>
        <c:axId val="1318915686"/>
        <c:axId val="576513246"/>
      </c:lineChart>
      <c:catAx>
        <c:axId val="1318915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513246"/>
      </c:catAx>
      <c:valAx>
        <c:axId val="576513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915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742950</xdr:colOff>
      <xdr:row>20</xdr:row>
      <xdr:rowOff>19050</xdr:rowOff>
    </xdr:from>
    <xdr:ext cx="4067175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27.25"/>
    <col customWidth="1" min="3" max="3" width="8.75"/>
    <col customWidth="1" min="4" max="4" width="27.5"/>
    <col customWidth="1" min="5" max="5" width="23.63"/>
    <col customWidth="1" min="6" max="6" width="25.88"/>
    <col customWidth="1" hidden="1" min="7" max="7" width="8.0"/>
    <col customWidth="1" min="8" max="9" width="23.0"/>
    <col customWidth="1" min="10" max="10" width="14.75"/>
    <col customWidth="1" min="11" max="11" width="14.13"/>
    <col customWidth="1" min="12" max="12" width="40.75"/>
    <col customWidth="1" min="13" max="13" width="26.5"/>
    <col customWidth="1" min="14" max="26" width="7.63"/>
  </cols>
  <sheetData>
    <row r="1">
      <c r="A1" s="1" t="s">
        <v>0</v>
      </c>
      <c r="H1" s="2"/>
      <c r="I1" s="2"/>
      <c r="J1" s="2"/>
      <c r="K1" s="2"/>
      <c r="L1" s="2"/>
      <c r="M1" s="2"/>
    </row>
    <row r="2">
      <c r="H2" s="2"/>
      <c r="I2" s="2"/>
      <c r="J2" s="2"/>
      <c r="K2" s="2"/>
      <c r="L2" s="2"/>
      <c r="M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3" t="s">
        <v>6</v>
      </c>
      <c r="H3" s="4" t="s">
        <v>7</v>
      </c>
      <c r="I3" s="2" t="s">
        <v>8</v>
      </c>
      <c r="J3" s="2"/>
      <c r="K3" s="2"/>
      <c r="L3" s="5" t="s">
        <v>9</v>
      </c>
      <c r="M3" s="2"/>
    </row>
    <row r="4">
      <c r="A4" s="6">
        <v>1.0</v>
      </c>
      <c r="B4" s="6">
        <v>1.0</v>
      </c>
      <c r="C4" s="6" t="s">
        <v>10</v>
      </c>
      <c r="D4" s="6">
        <v>0.0</v>
      </c>
      <c r="E4" s="6" t="s">
        <v>11</v>
      </c>
      <c r="F4" s="7">
        <v>2.0</v>
      </c>
      <c r="H4" s="2"/>
      <c r="I4" s="2" t="s">
        <v>12</v>
      </c>
      <c r="J4" s="2">
        <v>1.0</v>
      </c>
      <c r="K4" s="2"/>
      <c r="L4" s="5" t="s">
        <v>13</v>
      </c>
      <c r="M4" s="2">
        <f>AVERAGE(B4:B33)</f>
        <v>5.633333333</v>
      </c>
    </row>
    <row r="5">
      <c r="A5" s="6">
        <v>2.0</v>
      </c>
      <c r="B5" s="6">
        <v>2.0</v>
      </c>
      <c r="C5" s="6" t="s">
        <v>10</v>
      </c>
      <c r="D5" s="6">
        <v>0.0</v>
      </c>
      <c r="E5" s="6" t="s">
        <v>11</v>
      </c>
      <c r="F5" s="7">
        <v>1.0</v>
      </c>
      <c r="H5" s="2"/>
      <c r="I5" s="2" t="s">
        <v>14</v>
      </c>
      <c r="J5" s="2">
        <v>2.0</v>
      </c>
      <c r="K5" s="2"/>
      <c r="L5" s="5" t="s">
        <v>15</v>
      </c>
      <c r="M5" s="2">
        <f>average(F4:F33)</f>
        <v>4.7</v>
      </c>
    </row>
    <row r="6">
      <c r="A6" s="6">
        <v>3.0</v>
      </c>
      <c r="B6" s="6">
        <v>3.0</v>
      </c>
      <c r="C6" s="6" t="s">
        <v>16</v>
      </c>
      <c r="D6" s="6">
        <v>3.0</v>
      </c>
      <c r="E6" s="6" t="s">
        <v>17</v>
      </c>
      <c r="F6" s="7">
        <v>1.0</v>
      </c>
      <c r="H6" s="2"/>
      <c r="I6" s="2" t="s">
        <v>18</v>
      </c>
      <c r="J6" s="2">
        <v>3.0</v>
      </c>
      <c r="K6" s="2"/>
      <c r="L6" s="5" t="s">
        <v>19</v>
      </c>
      <c r="M6" s="2">
        <f>_xlfn.VAR.S(B4:B33)</f>
        <v>2.37816092</v>
      </c>
    </row>
    <row r="7">
      <c r="A7" s="6">
        <v>4.0</v>
      </c>
      <c r="B7" s="6">
        <v>5.0</v>
      </c>
      <c r="C7" s="6" t="s">
        <v>10</v>
      </c>
      <c r="D7" s="6">
        <v>0.0</v>
      </c>
      <c r="E7" s="6" t="s">
        <v>11</v>
      </c>
      <c r="F7" s="7">
        <v>4.0</v>
      </c>
      <c r="H7" s="2"/>
      <c r="I7" s="2" t="s">
        <v>20</v>
      </c>
      <c r="J7" s="2">
        <v>4.0</v>
      </c>
      <c r="K7" s="2"/>
      <c r="L7" s="5" t="s">
        <v>21</v>
      </c>
      <c r="M7" s="2">
        <f>_xlfn.VAR.S(F4:F33)</f>
        <v>2.975862069</v>
      </c>
    </row>
    <row r="8">
      <c r="A8" s="6">
        <v>5.0</v>
      </c>
      <c r="B8" s="6">
        <v>7.0</v>
      </c>
      <c r="C8" s="6" t="s">
        <v>10</v>
      </c>
      <c r="D8" s="6">
        <v>0.0</v>
      </c>
      <c r="E8" s="6" t="s">
        <v>11</v>
      </c>
      <c r="F8" s="7">
        <v>6.0</v>
      </c>
      <c r="H8" s="2"/>
      <c r="I8" s="2" t="s">
        <v>22</v>
      </c>
      <c r="J8" s="2">
        <v>5.0</v>
      </c>
      <c r="K8" s="2"/>
      <c r="L8" s="2"/>
      <c r="M8" s="2"/>
    </row>
    <row r="9">
      <c r="A9" s="6">
        <v>6.0</v>
      </c>
      <c r="B9" s="6">
        <v>5.0</v>
      </c>
      <c r="C9" s="6" t="s">
        <v>16</v>
      </c>
      <c r="D9" s="6">
        <v>1.0</v>
      </c>
      <c r="E9" s="6" t="s">
        <v>17</v>
      </c>
      <c r="F9" s="7">
        <v>1.0</v>
      </c>
      <c r="H9" s="2"/>
      <c r="I9" s="2" t="s">
        <v>23</v>
      </c>
      <c r="J9" s="2">
        <v>6.0</v>
      </c>
      <c r="K9" s="2"/>
      <c r="L9" s="2"/>
      <c r="M9" s="2"/>
    </row>
    <row r="10">
      <c r="A10" s="6">
        <v>7.0</v>
      </c>
      <c r="B10" s="6">
        <v>7.0</v>
      </c>
      <c r="C10" s="6" t="s">
        <v>16</v>
      </c>
      <c r="D10" s="6">
        <v>0.0</v>
      </c>
      <c r="E10" s="6" t="s">
        <v>17</v>
      </c>
      <c r="F10" s="7">
        <v>3.0</v>
      </c>
      <c r="H10" s="2"/>
      <c r="I10" s="2" t="s">
        <v>24</v>
      </c>
      <c r="J10" s="2">
        <v>7.0</v>
      </c>
      <c r="K10" s="2"/>
      <c r="L10" s="2"/>
      <c r="M10" s="2"/>
    </row>
    <row r="11">
      <c r="A11" s="6">
        <v>8.0</v>
      </c>
      <c r="B11" s="6">
        <v>4.0</v>
      </c>
      <c r="C11" s="6" t="s">
        <v>16</v>
      </c>
      <c r="D11" s="6">
        <v>3.0</v>
      </c>
      <c r="E11" s="6" t="s">
        <v>17</v>
      </c>
      <c r="F11" s="7">
        <v>5.0</v>
      </c>
      <c r="H11" s="2"/>
      <c r="I11" s="2"/>
      <c r="J11" s="2"/>
      <c r="K11" s="2"/>
      <c r="L11" s="2"/>
      <c r="M11" s="2"/>
    </row>
    <row r="12">
      <c r="A12" s="6">
        <v>9.0</v>
      </c>
      <c r="B12" s="6">
        <v>6.0</v>
      </c>
      <c r="C12" s="6" t="s">
        <v>10</v>
      </c>
      <c r="D12" s="6">
        <v>2.0</v>
      </c>
      <c r="E12" s="6" t="s">
        <v>17</v>
      </c>
      <c r="F12" s="7">
        <v>7.0</v>
      </c>
      <c r="H12" s="2"/>
      <c r="I12" s="2"/>
      <c r="J12" s="2"/>
      <c r="K12" s="2"/>
      <c r="L12" s="2"/>
      <c r="M12" s="2"/>
    </row>
    <row r="13">
      <c r="A13" s="6">
        <v>10.0</v>
      </c>
      <c r="B13" s="6">
        <v>6.0</v>
      </c>
      <c r="C13" s="6" t="s">
        <v>16</v>
      </c>
      <c r="D13" s="6">
        <v>0.0</v>
      </c>
      <c r="E13" s="6" t="s">
        <v>11</v>
      </c>
      <c r="F13" s="7">
        <v>6.0</v>
      </c>
      <c r="H13" s="5" t="s">
        <v>25</v>
      </c>
      <c r="I13" s="5" t="s">
        <v>26</v>
      </c>
      <c r="J13" s="5" t="s">
        <v>27</v>
      </c>
      <c r="K13" s="2"/>
      <c r="L13" s="2"/>
      <c r="M13" s="2"/>
    </row>
    <row r="14">
      <c r="A14" s="6">
        <v>11.0</v>
      </c>
      <c r="B14" s="6">
        <v>6.0</v>
      </c>
      <c r="C14" s="6" t="s">
        <v>10</v>
      </c>
      <c r="D14" s="6">
        <v>2.0</v>
      </c>
      <c r="E14" s="6" t="s">
        <v>17</v>
      </c>
      <c r="F14" s="7">
        <v>6.0</v>
      </c>
      <c r="H14" s="5" t="s">
        <v>28</v>
      </c>
      <c r="I14" s="2">
        <f>AVERAGE(D4:D33)</f>
        <v>0.7666666667</v>
      </c>
      <c r="J14" s="2">
        <f>AVERAGE(B4:B33)</f>
        <v>5.633333333</v>
      </c>
      <c r="K14" s="2"/>
      <c r="L14" s="2"/>
      <c r="M14" s="2"/>
    </row>
    <row r="15">
      <c r="A15" s="6">
        <v>12.0</v>
      </c>
      <c r="B15" s="6">
        <v>7.0</v>
      </c>
      <c r="C15" s="6" t="s">
        <v>10</v>
      </c>
      <c r="D15" s="6">
        <v>1.0</v>
      </c>
      <c r="E15" s="6" t="s">
        <v>11</v>
      </c>
      <c r="F15" s="7">
        <v>6.0</v>
      </c>
      <c r="H15" s="5" t="s">
        <v>29</v>
      </c>
      <c r="I15" s="2">
        <f>MEDIAN(D4:D33)</f>
        <v>0</v>
      </c>
      <c r="J15" s="2">
        <f>MEDIAN(B4:B33)</f>
        <v>6</v>
      </c>
      <c r="K15" s="2"/>
      <c r="L15" s="2"/>
      <c r="M15" s="2"/>
    </row>
    <row r="16">
      <c r="A16" s="6">
        <v>13.0</v>
      </c>
      <c r="B16" s="6">
        <v>7.0</v>
      </c>
      <c r="C16" s="6" t="s">
        <v>10</v>
      </c>
      <c r="D16" s="6">
        <v>0.0</v>
      </c>
      <c r="E16" s="6" t="s">
        <v>11</v>
      </c>
      <c r="F16" s="7">
        <v>6.0</v>
      </c>
      <c r="H16" s="5" t="s">
        <v>30</v>
      </c>
      <c r="I16" s="2">
        <f>Mode(D4:D33)</f>
        <v>0</v>
      </c>
      <c r="J16" s="2">
        <f>Mode(B4:B33)</f>
        <v>6</v>
      </c>
      <c r="K16" s="2"/>
      <c r="L16" s="2"/>
      <c r="M16" s="2"/>
    </row>
    <row r="17">
      <c r="A17" s="6">
        <v>14.0</v>
      </c>
      <c r="B17" s="6">
        <v>6.0</v>
      </c>
      <c r="C17" s="6" t="s">
        <v>16</v>
      </c>
      <c r="D17" s="6">
        <v>0.0</v>
      </c>
      <c r="E17" s="6" t="s">
        <v>11</v>
      </c>
      <c r="F17" s="7">
        <v>6.0</v>
      </c>
      <c r="H17" s="5" t="s">
        <v>31</v>
      </c>
      <c r="I17" s="2">
        <f>VARP(D4:D33)</f>
        <v>0.9788888889</v>
      </c>
      <c r="J17" s="2">
        <f>VARP(B4:B33)</f>
        <v>2.298888889</v>
      </c>
      <c r="K17" s="2"/>
      <c r="L17" s="2"/>
      <c r="M17" s="2"/>
    </row>
    <row r="18">
      <c r="A18" s="6">
        <v>15.0</v>
      </c>
      <c r="B18" s="6">
        <v>6.0</v>
      </c>
      <c r="C18" s="6" t="s">
        <v>32</v>
      </c>
      <c r="D18" s="6">
        <v>2.0</v>
      </c>
      <c r="E18" s="6" t="s">
        <v>17</v>
      </c>
      <c r="F18" s="7">
        <v>6.0</v>
      </c>
      <c r="H18" s="5" t="s">
        <v>33</v>
      </c>
      <c r="I18" s="2">
        <f>VARA(D4:D33)</f>
        <v>1.012643678</v>
      </c>
      <c r="J18" s="2">
        <f>VarA(B4:B33)</f>
        <v>2.37816092</v>
      </c>
      <c r="K18" s="2"/>
      <c r="L18" s="2"/>
      <c r="M18" s="2"/>
    </row>
    <row r="19">
      <c r="A19" s="6">
        <v>16.0</v>
      </c>
      <c r="B19" s="6">
        <v>7.0</v>
      </c>
      <c r="C19" s="6" t="s">
        <v>10</v>
      </c>
      <c r="D19" s="6">
        <v>0.0</v>
      </c>
      <c r="E19" s="6" t="s">
        <v>17</v>
      </c>
      <c r="F19" s="7">
        <v>5.0</v>
      </c>
      <c r="H19" s="5" t="s">
        <v>34</v>
      </c>
      <c r="I19" s="2">
        <f>_xlfn.STDEV.P(D4:D33)</f>
        <v>0.9893881386</v>
      </c>
      <c r="J19" s="2">
        <f>_xlfn.STDEV.P(B4:B33)</f>
        <v>1.516208722</v>
      </c>
      <c r="K19" s="2"/>
      <c r="L19" s="2"/>
      <c r="M19" s="2"/>
    </row>
    <row r="20">
      <c r="A20" s="6">
        <v>17.0</v>
      </c>
      <c r="B20" s="6">
        <v>6.0</v>
      </c>
      <c r="C20" s="6" t="s">
        <v>16</v>
      </c>
      <c r="D20" s="6">
        <v>0.0</v>
      </c>
      <c r="E20" s="6" t="s">
        <v>11</v>
      </c>
      <c r="F20" s="7">
        <v>4.0</v>
      </c>
      <c r="H20" s="8" t="s">
        <v>35</v>
      </c>
      <c r="I20" s="2">
        <f>STDEVA(D4:D33)</f>
        <v>1.006301982</v>
      </c>
      <c r="J20" s="9">
        <f>STDEVA(B4:B33)</f>
        <v>1.542128697</v>
      </c>
      <c r="K20" s="9"/>
      <c r="L20" s="9"/>
      <c r="M20" s="9"/>
    </row>
    <row r="21" ht="15.75" customHeight="1">
      <c r="A21" s="6">
        <v>18.0</v>
      </c>
      <c r="B21" s="6">
        <v>6.0</v>
      </c>
      <c r="C21" s="6" t="s">
        <v>16</v>
      </c>
      <c r="D21" s="6">
        <v>0.0</v>
      </c>
      <c r="E21" s="6" t="s">
        <v>17</v>
      </c>
      <c r="F21" s="7">
        <v>5.0</v>
      </c>
      <c r="H21" s="8" t="s">
        <v>36</v>
      </c>
      <c r="I21" s="2">
        <f>min(D4:D33)</f>
        <v>0</v>
      </c>
      <c r="J21" s="9">
        <f>min(B4:B33)</f>
        <v>1</v>
      </c>
      <c r="K21" s="9"/>
      <c r="L21" s="9"/>
      <c r="M21" s="9"/>
    </row>
    <row r="22" ht="15.75" customHeight="1">
      <c r="A22" s="6">
        <v>19.0</v>
      </c>
      <c r="B22" s="6">
        <v>6.0</v>
      </c>
      <c r="C22" s="6" t="s">
        <v>10</v>
      </c>
      <c r="D22" s="6">
        <v>1.0</v>
      </c>
      <c r="E22" s="6" t="s">
        <v>11</v>
      </c>
      <c r="F22" s="7">
        <v>6.0</v>
      </c>
      <c r="H22" s="8" t="s">
        <v>37</v>
      </c>
      <c r="I22" s="2">
        <f>Max(D4:D33)</f>
        <v>3</v>
      </c>
      <c r="J22" s="9">
        <f>max(B4:B33)</f>
        <v>7</v>
      </c>
      <c r="K22" s="9"/>
      <c r="L22" s="9"/>
      <c r="M22" s="9"/>
    </row>
    <row r="23" ht="15.75" customHeight="1">
      <c r="A23" s="6">
        <v>20.0</v>
      </c>
      <c r="B23" s="6">
        <v>6.0</v>
      </c>
      <c r="C23" s="6" t="s">
        <v>16</v>
      </c>
      <c r="D23" s="6">
        <v>0.0</v>
      </c>
      <c r="E23" s="6" t="s">
        <v>17</v>
      </c>
      <c r="F23" s="7">
        <v>4.0</v>
      </c>
      <c r="H23" s="9"/>
      <c r="I23" s="2"/>
      <c r="J23" s="9"/>
      <c r="K23" s="9"/>
      <c r="L23" s="9"/>
      <c r="M23" s="9"/>
    </row>
    <row r="24" ht="15.75" customHeight="1">
      <c r="A24" s="6">
        <v>21.0</v>
      </c>
      <c r="B24" s="6">
        <v>4.0</v>
      </c>
      <c r="C24" s="6" t="s">
        <v>16</v>
      </c>
      <c r="D24" s="6">
        <v>2.0</v>
      </c>
      <c r="E24" s="6" t="s">
        <v>17</v>
      </c>
      <c r="F24" s="7">
        <v>3.0</v>
      </c>
      <c r="H24" s="9"/>
      <c r="I24" s="2"/>
      <c r="J24" s="9"/>
      <c r="K24" s="9"/>
      <c r="L24" s="9"/>
      <c r="M24" s="9"/>
    </row>
    <row r="25" ht="15.75" customHeight="1">
      <c r="A25" s="6">
        <v>22.0</v>
      </c>
      <c r="B25" s="6">
        <v>7.0</v>
      </c>
      <c r="C25" s="6" t="s">
        <v>10</v>
      </c>
      <c r="D25" s="6">
        <v>0.0</v>
      </c>
      <c r="E25" s="6" t="s">
        <v>17</v>
      </c>
      <c r="F25" s="7">
        <v>7.0</v>
      </c>
      <c r="H25" s="9"/>
      <c r="I25" s="2"/>
      <c r="J25" s="9"/>
      <c r="K25" s="9"/>
      <c r="L25" s="9"/>
      <c r="M25" s="9"/>
    </row>
    <row r="26" ht="15.75" customHeight="1">
      <c r="A26" s="6">
        <v>23.0</v>
      </c>
      <c r="B26" s="6">
        <v>6.0</v>
      </c>
      <c r="C26" s="6" t="s">
        <v>16</v>
      </c>
      <c r="D26" s="6">
        <v>0.0</v>
      </c>
      <c r="E26" s="6" t="s">
        <v>17</v>
      </c>
      <c r="F26" s="7">
        <v>5.0</v>
      </c>
      <c r="H26" s="8" t="s">
        <v>38</v>
      </c>
      <c r="I26" s="2"/>
      <c r="J26" s="9"/>
      <c r="K26" s="9"/>
      <c r="L26" s="9"/>
      <c r="M26" s="9"/>
    </row>
    <row r="27" ht="15.75" customHeight="1">
      <c r="A27" s="6">
        <v>24.0</v>
      </c>
      <c r="B27" s="6">
        <v>7.0</v>
      </c>
      <c r="C27" s="6" t="s">
        <v>10</v>
      </c>
      <c r="D27" s="6">
        <v>1.0</v>
      </c>
      <c r="E27" s="6" t="s">
        <v>17</v>
      </c>
      <c r="F27" s="7">
        <v>6.0</v>
      </c>
      <c r="H27" s="8" t="s">
        <v>39</v>
      </c>
      <c r="I27" s="2">
        <f t="shared" ref="I27:J27" si="1">_xlfn.CONFIDENCE.NORM(0.05,I20,30)</f>
        <v>0.3600939227</v>
      </c>
      <c r="J27" s="9">
        <f t="shared" si="1"/>
        <v>0.5518335273</v>
      </c>
      <c r="K27" s="9"/>
      <c r="L27" s="9"/>
      <c r="M27" s="9"/>
    </row>
    <row r="28" ht="15.75" customHeight="1">
      <c r="A28" s="6">
        <v>25.0</v>
      </c>
      <c r="B28" s="6">
        <v>6.0</v>
      </c>
      <c r="C28" s="6" t="s">
        <v>16</v>
      </c>
      <c r="D28" s="6">
        <v>0.0</v>
      </c>
      <c r="E28" s="6" t="s">
        <v>11</v>
      </c>
      <c r="F28" s="7">
        <v>4.0</v>
      </c>
      <c r="H28" s="8" t="s">
        <v>40</v>
      </c>
      <c r="I28" s="2">
        <f t="shared" ref="I28:J28" si="2">I14-I27</f>
        <v>0.4065727439</v>
      </c>
      <c r="J28" s="9">
        <f t="shared" si="2"/>
        <v>5.081499806</v>
      </c>
      <c r="K28" s="9"/>
      <c r="L28" s="9"/>
      <c r="M28" s="9"/>
    </row>
    <row r="29" ht="15.75" customHeight="1">
      <c r="A29" s="6">
        <v>26.0</v>
      </c>
      <c r="B29" s="6">
        <v>7.0</v>
      </c>
      <c r="C29" s="6" t="s">
        <v>16</v>
      </c>
      <c r="D29" s="6">
        <v>0.0</v>
      </c>
      <c r="E29" s="6" t="s">
        <v>11</v>
      </c>
      <c r="F29" s="7">
        <v>4.0</v>
      </c>
      <c r="H29" s="8" t="s">
        <v>41</v>
      </c>
      <c r="I29" s="2">
        <f t="shared" ref="I29:J29" si="3">I14+I27</f>
        <v>1.126760589</v>
      </c>
      <c r="J29" s="9">
        <f t="shared" si="3"/>
        <v>6.185166861</v>
      </c>
      <c r="K29" s="9"/>
      <c r="L29" s="9"/>
      <c r="M29" s="9"/>
    </row>
    <row r="30" ht="15.75" customHeight="1">
      <c r="A30" s="6">
        <v>27.0</v>
      </c>
      <c r="B30" s="6">
        <v>4.0</v>
      </c>
      <c r="C30" s="6" t="s">
        <v>16</v>
      </c>
      <c r="D30" s="6">
        <v>0.0</v>
      </c>
      <c r="E30" s="6" t="s">
        <v>11</v>
      </c>
      <c r="F30" s="7">
        <v>6.0</v>
      </c>
      <c r="H30" s="9"/>
      <c r="I30" s="2"/>
      <c r="J30" s="9"/>
      <c r="K30" s="9"/>
      <c r="L30" s="9"/>
      <c r="M30" s="9"/>
    </row>
    <row r="31" ht="15.75" customHeight="1">
      <c r="A31" s="6">
        <v>28.0</v>
      </c>
      <c r="B31" s="6">
        <v>6.0</v>
      </c>
      <c r="C31" s="6" t="s">
        <v>16</v>
      </c>
      <c r="D31" s="6">
        <v>1.0</v>
      </c>
      <c r="E31" s="6" t="s">
        <v>11</v>
      </c>
      <c r="F31" s="7">
        <v>5.0</v>
      </c>
      <c r="H31" s="9"/>
      <c r="I31" s="9"/>
      <c r="J31" s="8" t="s">
        <v>42</v>
      </c>
      <c r="K31" s="5" t="s">
        <v>43</v>
      </c>
      <c r="L31" s="9"/>
      <c r="M31" s="9"/>
    </row>
    <row r="32" ht="15.75" customHeight="1">
      <c r="A32" s="6">
        <v>29.0</v>
      </c>
      <c r="B32" s="6">
        <v>6.0</v>
      </c>
      <c r="C32" s="6" t="s">
        <v>16</v>
      </c>
      <c r="D32" s="6">
        <v>2.0</v>
      </c>
      <c r="E32" s="6" t="s">
        <v>17</v>
      </c>
      <c r="F32" s="7">
        <v>5.0</v>
      </c>
      <c r="H32" s="8" t="s">
        <v>44</v>
      </c>
      <c r="I32" s="2">
        <f>_xlfn.T.TEST(B4:B33,F4:F33,2,1)</f>
        <v>0.0007832944655</v>
      </c>
      <c r="J32" s="8">
        <v>0.05</v>
      </c>
      <c r="K32" s="9" t="str">
        <f t="shared" ref="K32:K33" si="4">if(I32&lt;$J$32,"Significant","Not Significant")</f>
        <v>Significant</v>
      </c>
      <c r="L32" s="9"/>
      <c r="M32" s="9"/>
    </row>
    <row r="33" ht="15.75" customHeight="1">
      <c r="A33" s="6">
        <v>30.0</v>
      </c>
      <c r="B33" s="6">
        <v>7.0</v>
      </c>
      <c r="C33" s="6" t="s">
        <v>10</v>
      </c>
      <c r="D33" s="6">
        <v>2.0</v>
      </c>
      <c r="E33" s="6" t="s">
        <v>17</v>
      </c>
      <c r="F33" s="7">
        <v>6.0</v>
      </c>
      <c r="H33" s="8" t="s">
        <v>45</v>
      </c>
      <c r="I33" s="2">
        <f>_xlfn.CHISQ.TEST(B4:B33,F4:F33)</f>
        <v>0.1703953693</v>
      </c>
      <c r="J33" s="9"/>
      <c r="K33" s="9" t="str">
        <f t="shared" si="4"/>
        <v>Not Significant</v>
      </c>
      <c r="L33" s="9"/>
      <c r="M33" s="9"/>
    </row>
    <row r="34" ht="15.75" customHeight="1">
      <c r="H34" s="9"/>
      <c r="I34" s="9"/>
      <c r="J34" s="9"/>
      <c r="K34" s="9"/>
      <c r="L34" s="9"/>
      <c r="M34" s="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