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PGe_efficienc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<sst xmlns="http://schemas.openxmlformats.org/spreadsheetml/2006/main" count="60" uniqueCount="49">
  <si>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>Ey</t>
  </si>
  <si>
    <t>Intensity</t>
  </si>
  <si>
    <t>Err.</t>
  </si>
  <si>
    <t>N.0</t>
  </si>
  <si>
    <t>N.c0</t>
  </si>
  <si>
    <t>Err.c0</t>
  </si>
  <si>
    <t>N.c1</t>
  </si>
  <si>
    <t>Err.c1</t>
  </si>
  <si>
    <t>Nsum.corr</t>
  </si>
  <si>
    <t>f1</t>
  </si>
  <si>
    <t>N.c2</t>
  </si>
  <si>
    <t>Err.c2</t>
  </si>
  <si>
    <t>Abs. Eff.</t>
  </si>
  <si>
    <t>Err. %</t>
  </si>
  <si>
    <t>(keV)</t>
  </si>
  <si>
    <t>%</t>
  </si>
  <si>
    <t>N.0 = raw peak area</t>
  </si>
  <si>
    <t>N.c0 = channelID-corrected peak area</t>
  </si>
  <si>
    <t>N.c1 = scaled channelID-corrected peak area</t>
  </si>
  <si>
    <t>N.c2 = summing-corrected scaled channelID-corrected peak area</t>
  </si>
  <si>
    <t>Nsum.corr = counts in 180 degree coincidence spectra corrected for number of crystals</t>
  </si>
  <si>
    <t>Efficiency Calculator</t>
  </si>
  <si>
    <t>Ey (keV)</t>
  </si>
  <si>
    <t>Eff.</t>
  </si>
  <si>
    <t>Source</t>
  </si>
  <si>
    <t>Run</t>
  </si>
  <si>
    <t>Ndecay</t>
  </si>
  <si>
    <t>Crystal fact.</t>
  </si>
  <si>
    <t>Delrin</t>
  </si>
  <si>
    <t>Time (s)</t>
  </si>
  <si>
    <t>Subruns</t>
  </si>
  <si>
    <r>
      <rPr>
        <b val="true"/>
        <sz val="11"/>
        <color rgb="FF000000"/>
        <rFont val="Calibri"/>
        <family val="2"/>
        <charset val="1"/>
      </rPr>
      <t>180</t>
    </r>
    <r>
      <rPr>
        <b val="true"/>
        <sz val="11"/>
        <color rgb="FF000000"/>
        <rFont val="Times New Roman"/>
        <family val="1"/>
        <charset val="1"/>
      </rPr>
      <t>°</t>
    </r>
    <r>
      <rPr>
        <b val="true"/>
        <sz val="7.7"/>
        <color rgb="FF000000"/>
        <rFont val="Calibri"/>
        <family val="2"/>
        <charset val="1"/>
      </rPr>
      <t> crystals</t>
    </r>
  </si>
  <si>
    <t>Single crystals</t>
  </si>
  <si>
    <t>a0</t>
  </si>
  <si>
    <t>Updated</t>
  </si>
  <si>
    <t>a1</t>
  </si>
  <si>
    <t>Eu152</t>
  </si>
  <si>
    <t>???</t>
  </si>
  <si>
    <t>a2</t>
  </si>
  <si>
    <t>a3</t>
  </si>
  <si>
    <t>a4</t>
  </si>
  <si>
    <t>f2</t>
  </si>
  <si>
    <t>f3</t>
  </si>
  <si>
    <t>&lt;--Energy here</t>
  </si>
  <si>
    <t>Efficiency</t>
  </si>
  <si>
    <t>Script directory</t>
  </si>
  <si>
    <t>~/packages/newGRSI/GRSISort/GRSIProof/EfficiencyEventSelector.C</t>
  </si>
  <si>
    <t>~/packages/newGRSI/GRSISort/myAnalysis/calculate_loss.C</t>
  </si>
  <si>
    <t>~/packages/newGRSI/GRSISort/myAnalysis/SumGating.C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</si>
</sst>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00"/>
    <numFmt numFmtId="167" formatCode="0.00"/>
    <numFmt numFmtId="168" formatCode="0.000E+00"/>
    <numFmt numFmtId="169" formatCode="0.0"/>
    <numFmt numFmtId="170" formatCode="0.0000E+00"/>
    <numFmt numFmtId="171" formatCode="0.00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7.7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D0CECE"/>
        <bgColor rgb="FFD9D9D9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Abs. Eff., S1607 (15 Clovers, PACES, LaBr3)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HPGe_efficiency!$O$1</c:f>
              <c:strCache>
                <c:ptCount val="1"/>
                <c:pt idx="0">
                  <c:v>Abs. Eff.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HPGe_efficiency!$P$9:$P$15</c:f>
                <c:numCache>
                  <c:formatCode>General</c:formatCode>
                  <c:ptCount val="7"/>
                  <c:pt idx="0">
                    <c:v>0.00957986993265305</c:v>
                  </c:pt>
                  <c:pt idx="1">
                    <c:v>0.00824648151549913</c:v>
                  </c:pt>
                  <c:pt idx="2">
                    <c:v>0.00679562778311272</c:v>
                  </c:pt>
                  <c:pt idx="3">
                    <c:v>0.00421613027825464</c:v>
                  </c:pt>
                  <c:pt idx="4">
                    <c:v>0.00371896526886563</c:v>
                  </c:pt>
                  <c:pt idx="5">
                    <c:v>0.0035997002069525</c:v>
                  </c:pt>
                  <c:pt idx="6">
                    <c:v>0.00298477701637032</c:v>
                  </c:pt>
                </c:numCache>
              </c:numRef>
            </c:plus>
            <c:minus>
              <c:numRef>
                <c:f>HPGe_efficiency!$P$9:$P$15</c:f>
                <c:numCache>
                  <c:formatCode>General</c:formatCode>
                  <c:ptCount val="7"/>
                  <c:pt idx="0">
                    <c:v>0.00957986993265305</c:v>
                  </c:pt>
                  <c:pt idx="1">
                    <c:v>0.00824648151549913</c:v>
                  </c:pt>
                  <c:pt idx="2">
                    <c:v>0.00679562778311272</c:v>
                  </c:pt>
                  <c:pt idx="3">
                    <c:v>0.00421613027825464</c:v>
                  </c:pt>
                  <c:pt idx="4">
                    <c:v>0.00371896526886563</c:v>
                  </c:pt>
                  <c:pt idx="5">
                    <c:v>0.0035997002069525</c:v>
                  </c:pt>
                  <c:pt idx="6">
                    <c:v>0.00298477701637032</c:v>
                  </c:pt>
                </c:numCache>
              </c:numRef>
            </c:minus>
          </c:errBars>
          <c:xVal>
            <c:numRef>
              <c:f>HPGe_efficiency!$A$9:$A$15</c:f>
              <c:numCache>
                <c:formatCode>General</c:formatCode>
                <c:ptCount val="7"/>
                <c:pt idx="0">
                  <c:v>121.7824</c:v>
                </c:pt>
                <c:pt idx="1">
                  <c:v>244.692</c:v>
                </c:pt>
                <c:pt idx="2">
                  <c:v>344.275</c:v>
                </c:pt>
                <c:pt idx="3">
                  <c:v>778.903</c:v>
                </c:pt>
                <c:pt idx="4">
                  <c:v>964.131</c:v>
                </c:pt>
                <c:pt idx="5">
                  <c:v>1112.116</c:v>
                </c:pt>
                <c:pt idx="6">
                  <c:v>1408.011</c:v>
                </c:pt>
              </c:numCache>
            </c:numRef>
          </c:xVal>
          <c:yVal>
            <c:numRef>
              <c:f>HPGe_efficiency!$O$9:$O$15</c:f>
              <c:numCache>
                <c:formatCode>General</c:formatCode>
                <c:ptCount val="7"/>
                <c:pt idx="0">
                  <c:v>0.282893277749818</c:v>
                </c:pt>
                <c:pt idx="1">
                  <c:v>0.233476555397772</c:v>
                </c:pt>
                <c:pt idx="2">
                  <c:v>0.191729971635368</c:v>
                </c:pt>
                <c:pt idx="3">
                  <c:v>0.113507382199566</c:v>
                </c:pt>
                <c:pt idx="4">
                  <c:v>0.101549778583906</c:v>
                </c:pt>
                <c:pt idx="5">
                  <c:v>0.0930265534323569</c:v>
                </c:pt>
                <c:pt idx="6">
                  <c:v>0.0813693837832497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HPGe_efficiency!$U$23</c:f>
              <c:strCache>
                <c:ptCount val="1"/>
                <c:pt idx="0">
                  <c:v>Eff.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HPGe_efficiency!$T$24:$T$282</c:f>
              <c:numCache>
                <c:formatCode>General</c:formatCode>
                <c:ptCount val="259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  <c:pt idx="13">
                  <c:v>185</c:v>
                </c:pt>
                <c:pt idx="14">
                  <c:v>190</c:v>
                </c:pt>
                <c:pt idx="15">
                  <c:v>195</c:v>
                </c:pt>
                <c:pt idx="16">
                  <c:v>200</c:v>
                </c:pt>
                <c:pt idx="17">
                  <c:v>205</c:v>
                </c:pt>
                <c:pt idx="18">
                  <c:v>210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230</c:v>
                </c:pt>
                <c:pt idx="23">
                  <c:v>235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255</c:v>
                </c:pt>
                <c:pt idx="28">
                  <c:v>260</c:v>
                </c:pt>
                <c:pt idx="29">
                  <c:v>265</c:v>
                </c:pt>
                <c:pt idx="30">
                  <c:v>270</c:v>
                </c:pt>
                <c:pt idx="31">
                  <c:v>275</c:v>
                </c:pt>
                <c:pt idx="32">
                  <c:v>280</c:v>
                </c:pt>
                <c:pt idx="33">
                  <c:v>285</c:v>
                </c:pt>
                <c:pt idx="34">
                  <c:v>290</c:v>
                </c:pt>
                <c:pt idx="35">
                  <c:v>295</c:v>
                </c:pt>
                <c:pt idx="36">
                  <c:v>300</c:v>
                </c:pt>
                <c:pt idx="37">
                  <c:v>305</c:v>
                </c:pt>
                <c:pt idx="38">
                  <c:v>310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330</c:v>
                </c:pt>
                <c:pt idx="43">
                  <c:v>335</c:v>
                </c:pt>
                <c:pt idx="44">
                  <c:v>340</c:v>
                </c:pt>
                <c:pt idx="45">
                  <c:v>345</c:v>
                </c:pt>
                <c:pt idx="46">
                  <c:v>350</c:v>
                </c:pt>
                <c:pt idx="47">
                  <c:v>355</c:v>
                </c:pt>
                <c:pt idx="48">
                  <c:v>360</c:v>
                </c:pt>
                <c:pt idx="49">
                  <c:v>365</c:v>
                </c:pt>
                <c:pt idx="50">
                  <c:v>370</c:v>
                </c:pt>
                <c:pt idx="51">
                  <c:v>375</c:v>
                </c:pt>
                <c:pt idx="52">
                  <c:v>380</c:v>
                </c:pt>
                <c:pt idx="53">
                  <c:v>385</c:v>
                </c:pt>
                <c:pt idx="54">
                  <c:v>390</c:v>
                </c:pt>
                <c:pt idx="55">
                  <c:v>395</c:v>
                </c:pt>
                <c:pt idx="56">
                  <c:v>400</c:v>
                </c:pt>
                <c:pt idx="57">
                  <c:v>405</c:v>
                </c:pt>
                <c:pt idx="58">
                  <c:v>410</c:v>
                </c:pt>
                <c:pt idx="59">
                  <c:v>415</c:v>
                </c:pt>
                <c:pt idx="60">
                  <c:v>420</c:v>
                </c:pt>
                <c:pt idx="61">
                  <c:v>425</c:v>
                </c:pt>
                <c:pt idx="62">
                  <c:v>430</c:v>
                </c:pt>
                <c:pt idx="63">
                  <c:v>435</c:v>
                </c:pt>
                <c:pt idx="64">
                  <c:v>440</c:v>
                </c:pt>
                <c:pt idx="65">
                  <c:v>445</c:v>
                </c:pt>
                <c:pt idx="66">
                  <c:v>450</c:v>
                </c:pt>
                <c:pt idx="67">
                  <c:v>455</c:v>
                </c:pt>
                <c:pt idx="68">
                  <c:v>460</c:v>
                </c:pt>
                <c:pt idx="69">
                  <c:v>465</c:v>
                </c:pt>
                <c:pt idx="70">
                  <c:v>470</c:v>
                </c:pt>
                <c:pt idx="71">
                  <c:v>475</c:v>
                </c:pt>
                <c:pt idx="72">
                  <c:v>480</c:v>
                </c:pt>
                <c:pt idx="73">
                  <c:v>485</c:v>
                </c:pt>
                <c:pt idx="74">
                  <c:v>490</c:v>
                </c:pt>
                <c:pt idx="75">
                  <c:v>495</c:v>
                </c:pt>
                <c:pt idx="76">
                  <c:v>500</c:v>
                </c:pt>
                <c:pt idx="77">
                  <c:v>505</c:v>
                </c:pt>
                <c:pt idx="78">
                  <c:v>510</c:v>
                </c:pt>
                <c:pt idx="79">
                  <c:v>515</c:v>
                </c:pt>
                <c:pt idx="80">
                  <c:v>520</c:v>
                </c:pt>
                <c:pt idx="81">
                  <c:v>525</c:v>
                </c:pt>
                <c:pt idx="82">
                  <c:v>530</c:v>
                </c:pt>
                <c:pt idx="83">
                  <c:v>535</c:v>
                </c:pt>
                <c:pt idx="84">
                  <c:v>540</c:v>
                </c:pt>
                <c:pt idx="85">
                  <c:v>545</c:v>
                </c:pt>
                <c:pt idx="86">
                  <c:v>550</c:v>
                </c:pt>
                <c:pt idx="87">
                  <c:v>555</c:v>
                </c:pt>
                <c:pt idx="88">
                  <c:v>560</c:v>
                </c:pt>
                <c:pt idx="89">
                  <c:v>565</c:v>
                </c:pt>
                <c:pt idx="90">
                  <c:v>570</c:v>
                </c:pt>
                <c:pt idx="91">
                  <c:v>575</c:v>
                </c:pt>
                <c:pt idx="92">
                  <c:v>580</c:v>
                </c:pt>
                <c:pt idx="93">
                  <c:v>585</c:v>
                </c:pt>
                <c:pt idx="94">
                  <c:v>590</c:v>
                </c:pt>
                <c:pt idx="95">
                  <c:v>595</c:v>
                </c:pt>
                <c:pt idx="96">
                  <c:v>600</c:v>
                </c:pt>
                <c:pt idx="97">
                  <c:v>605</c:v>
                </c:pt>
                <c:pt idx="98">
                  <c:v>610</c:v>
                </c:pt>
                <c:pt idx="99">
                  <c:v>615</c:v>
                </c:pt>
                <c:pt idx="100">
                  <c:v>620</c:v>
                </c:pt>
                <c:pt idx="101">
                  <c:v>625</c:v>
                </c:pt>
                <c:pt idx="102">
                  <c:v>630</c:v>
                </c:pt>
                <c:pt idx="103">
                  <c:v>635</c:v>
                </c:pt>
                <c:pt idx="104">
                  <c:v>640</c:v>
                </c:pt>
                <c:pt idx="105">
                  <c:v>645</c:v>
                </c:pt>
                <c:pt idx="106">
                  <c:v>650</c:v>
                </c:pt>
                <c:pt idx="107">
                  <c:v>655</c:v>
                </c:pt>
                <c:pt idx="108">
                  <c:v>660</c:v>
                </c:pt>
                <c:pt idx="109">
                  <c:v>665</c:v>
                </c:pt>
                <c:pt idx="110">
                  <c:v>670</c:v>
                </c:pt>
                <c:pt idx="111">
                  <c:v>675</c:v>
                </c:pt>
                <c:pt idx="112">
                  <c:v>680</c:v>
                </c:pt>
                <c:pt idx="113">
                  <c:v>685</c:v>
                </c:pt>
                <c:pt idx="114">
                  <c:v>690</c:v>
                </c:pt>
                <c:pt idx="115">
                  <c:v>695</c:v>
                </c:pt>
                <c:pt idx="116">
                  <c:v>700</c:v>
                </c:pt>
                <c:pt idx="117">
                  <c:v>705</c:v>
                </c:pt>
                <c:pt idx="118">
                  <c:v>710</c:v>
                </c:pt>
                <c:pt idx="119">
                  <c:v>715</c:v>
                </c:pt>
                <c:pt idx="120">
                  <c:v>720</c:v>
                </c:pt>
                <c:pt idx="121">
                  <c:v>725</c:v>
                </c:pt>
                <c:pt idx="122">
                  <c:v>730</c:v>
                </c:pt>
                <c:pt idx="123">
                  <c:v>735</c:v>
                </c:pt>
                <c:pt idx="124">
                  <c:v>740</c:v>
                </c:pt>
                <c:pt idx="125">
                  <c:v>745</c:v>
                </c:pt>
                <c:pt idx="126">
                  <c:v>750</c:v>
                </c:pt>
                <c:pt idx="127">
                  <c:v>755</c:v>
                </c:pt>
                <c:pt idx="128">
                  <c:v>760</c:v>
                </c:pt>
                <c:pt idx="129">
                  <c:v>765</c:v>
                </c:pt>
                <c:pt idx="130">
                  <c:v>770</c:v>
                </c:pt>
                <c:pt idx="131">
                  <c:v>775</c:v>
                </c:pt>
                <c:pt idx="132">
                  <c:v>780</c:v>
                </c:pt>
                <c:pt idx="133">
                  <c:v>785</c:v>
                </c:pt>
                <c:pt idx="134">
                  <c:v>790</c:v>
                </c:pt>
                <c:pt idx="135">
                  <c:v>795</c:v>
                </c:pt>
                <c:pt idx="136">
                  <c:v>800</c:v>
                </c:pt>
                <c:pt idx="137">
                  <c:v>805</c:v>
                </c:pt>
                <c:pt idx="138">
                  <c:v>810</c:v>
                </c:pt>
                <c:pt idx="139">
                  <c:v>815</c:v>
                </c:pt>
                <c:pt idx="140">
                  <c:v>820</c:v>
                </c:pt>
                <c:pt idx="141">
                  <c:v>825</c:v>
                </c:pt>
                <c:pt idx="142">
                  <c:v>830</c:v>
                </c:pt>
                <c:pt idx="143">
                  <c:v>835</c:v>
                </c:pt>
                <c:pt idx="144">
                  <c:v>840</c:v>
                </c:pt>
                <c:pt idx="145">
                  <c:v>845</c:v>
                </c:pt>
                <c:pt idx="146">
                  <c:v>850</c:v>
                </c:pt>
                <c:pt idx="147">
                  <c:v>855</c:v>
                </c:pt>
                <c:pt idx="148">
                  <c:v>860</c:v>
                </c:pt>
                <c:pt idx="149">
                  <c:v>865</c:v>
                </c:pt>
                <c:pt idx="150">
                  <c:v>870</c:v>
                </c:pt>
                <c:pt idx="151">
                  <c:v>875</c:v>
                </c:pt>
                <c:pt idx="152">
                  <c:v>880</c:v>
                </c:pt>
                <c:pt idx="153">
                  <c:v>885</c:v>
                </c:pt>
                <c:pt idx="154">
                  <c:v>890</c:v>
                </c:pt>
                <c:pt idx="155">
                  <c:v>895</c:v>
                </c:pt>
                <c:pt idx="156">
                  <c:v>900</c:v>
                </c:pt>
                <c:pt idx="157">
                  <c:v>905</c:v>
                </c:pt>
                <c:pt idx="158">
                  <c:v>910</c:v>
                </c:pt>
                <c:pt idx="159">
                  <c:v>915</c:v>
                </c:pt>
                <c:pt idx="160">
                  <c:v>920</c:v>
                </c:pt>
                <c:pt idx="161">
                  <c:v>925</c:v>
                </c:pt>
                <c:pt idx="162">
                  <c:v>930</c:v>
                </c:pt>
                <c:pt idx="163">
                  <c:v>935</c:v>
                </c:pt>
                <c:pt idx="164">
                  <c:v>940</c:v>
                </c:pt>
                <c:pt idx="165">
                  <c:v>945</c:v>
                </c:pt>
                <c:pt idx="166">
                  <c:v>950</c:v>
                </c:pt>
                <c:pt idx="167">
                  <c:v>955</c:v>
                </c:pt>
                <c:pt idx="168">
                  <c:v>960</c:v>
                </c:pt>
                <c:pt idx="169">
                  <c:v>965</c:v>
                </c:pt>
                <c:pt idx="170">
                  <c:v>970</c:v>
                </c:pt>
                <c:pt idx="171">
                  <c:v>975</c:v>
                </c:pt>
                <c:pt idx="172">
                  <c:v>980</c:v>
                </c:pt>
                <c:pt idx="173">
                  <c:v>985</c:v>
                </c:pt>
                <c:pt idx="174">
                  <c:v>990</c:v>
                </c:pt>
                <c:pt idx="175">
                  <c:v>995</c:v>
                </c:pt>
                <c:pt idx="176">
                  <c:v>1000</c:v>
                </c:pt>
                <c:pt idx="177">
                  <c:v>1005</c:v>
                </c:pt>
                <c:pt idx="178">
                  <c:v>1010</c:v>
                </c:pt>
                <c:pt idx="179">
                  <c:v>1015</c:v>
                </c:pt>
                <c:pt idx="180">
                  <c:v>1020</c:v>
                </c:pt>
                <c:pt idx="181">
                  <c:v>1025</c:v>
                </c:pt>
                <c:pt idx="182">
                  <c:v>1030</c:v>
                </c:pt>
                <c:pt idx="183">
                  <c:v>1035</c:v>
                </c:pt>
                <c:pt idx="184">
                  <c:v>1040</c:v>
                </c:pt>
                <c:pt idx="185">
                  <c:v>1045</c:v>
                </c:pt>
                <c:pt idx="186">
                  <c:v>1050</c:v>
                </c:pt>
                <c:pt idx="187">
                  <c:v>1055</c:v>
                </c:pt>
                <c:pt idx="188">
                  <c:v>1060</c:v>
                </c:pt>
                <c:pt idx="189">
                  <c:v>1065</c:v>
                </c:pt>
                <c:pt idx="190">
                  <c:v>1070</c:v>
                </c:pt>
                <c:pt idx="191">
                  <c:v>1075</c:v>
                </c:pt>
                <c:pt idx="192">
                  <c:v>1080</c:v>
                </c:pt>
                <c:pt idx="193">
                  <c:v>1085</c:v>
                </c:pt>
                <c:pt idx="194">
                  <c:v>1090</c:v>
                </c:pt>
                <c:pt idx="195">
                  <c:v>1095</c:v>
                </c:pt>
                <c:pt idx="196">
                  <c:v>1100</c:v>
                </c:pt>
                <c:pt idx="197">
                  <c:v>1105</c:v>
                </c:pt>
                <c:pt idx="198">
                  <c:v>1110</c:v>
                </c:pt>
                <c:pt idx="199">
                  <c:v>1115</c:v>
                </c:pt>
                <c:pt idx="200">
                  <c:v>1120</c:v>
                </c:pt>
                <c:pt idx="201">
                  <c:v>1125</c:v>
                </c:pt>
                <c:pt idx="202">
                  <c:v>1130</c:v>
                </c:pt>
                <c:pt idx="203">
                  <c:v>1135</c:v>
                </c:pt>
                <c:pt idx="204">
                  <c:v>1140</c:v>
                </c:pt>
                <c:pt idx="205">
                  <c:v>1145</c:v>
                </c:pt>
                <c:pt idx="206">
                  <c:v>1150</c:v>
                </c:pt>
                <c:pt idx="207">
                  <c:v>1155</c:v>
                </c:pt>
                <c:pt idx="208">
                  <c:v>1160</c:v>
                </c:pt>
                <c:pt idx="209">
                  <c:v>1165</c:v>
                </c:pt>
                <c:pt idx="210">
                  <c:v>1170</c:v>
                </c:pt>
                <c:pt idx="211">
                  <c:v>1175</c:v>
                </c:pt>
                <c:pt idx="212">
                  <c:v>1180</c:v>
                </c:pt>
                <c:pt idx="213">
                  <c:v>1185</c:v>
                </c:pt>
                <c:pt idx="214">
                  <c:v>1190</c:v>
                </c:pt>
                <c:pt idx="215">
                  <c:v>1195</c:v>
                </c:pt>
                <c:pt idx="216">
                  <c:v>1200</c:v>
                </c:pt>
                <c:pt idx="217">
                  <c:v>1205</c:v>
                </c:pt>
                <c:pt idx="218">
                  <c:v>1210</c:v>
                </c:pt>
                <c:pt idx="219">
                  <c:v>1215</c:v>
                </c:pt>
                <c:pt idx="220">
                  <c:v>1220</c:v>
                </c:pt>
                <c:pt idx="221">
                  <c:v>1225</c:v>
                </c:pt>
                <c:pt idx="222">
                  <c:v>1230</c:v>
                </c:pt>
                <c:pt idx="223">
                  <c:v>1235</c:v>
                </c:pt>
                <c:pt idx="224">
                  <c:v>1240</c:v>
                </c:pt>
                <c:pt idx="225">
                  <c:v>1245</c:v>
                </c:pt>
                <c:pt idx="226">
                  <c:v>1250</c:v>
                </c:pt>
                <c:pt idx="227">
                  <c:v>1255</c:v>
                </c:pt>
                <c:pt idx="228">
                  <c:v>1260</c:v>
                </c:pt>
                <c:pt idx="229">
                  <c:v>1265</c:v>
                </c:pt>
                <c:pt idx="230">
                  <c:v>1270</c:v>
                </c:pt>
                <c:pt idx="231">
                  <c:v>1275</c:v>
                </c:pt>
                <c:pt idx="232">
                  <c:v>1280</c:v>
                </c:pt>
                <c:pt idx="233">
                  <c:v>1285</c:v>
                </c:pt>
                <c:pt idx="234">
                  <c:v>1290</c:v>
                </c:pt>
                <c:pt idx="235">
                  <c:v>1295</c:v>
                </c:pt>
                <c:pt idx="236">
                  <c:v>1300</c:v>
                </c:pt>
                <c:pt idx="237">
                  <c:v>1305</c:v>
                </c:pt>
                <c:pt idx="238">
                  <c:v>1310</c:v>
                </c:pt>
                <c:pt idx="239">
                  <c:v>1315</c:v>
                </c:pt>
                <c:pt idx="240">
                  <c:v>1320</c:v>
                </c:pt>
                <c:pt idx="241">
                  <c:v>1325</c:v>
                </c:pt>
                <c:pt idx="242">
                  <c:v>1330</c:v>
                </c:pt>
                <c:pt idx="243">
                  <c:v>1335</c:v>
                </c:pt>
                <c:pt idx="244">
                  <c:v>1340</c:v>
                </c:pt>
                <c:pt idx="245">
                  <c:v>1345</c:v>
                </c:pt>
                <c:pt idx="246">
                  <c:v>1350</c:v>
                </c:pt>
                <c:pt idx="247">
                  <c:v>1355</c:v>
                </c:pt>
                <c:pt idx="248">
                  <c:v>1360</c:v>
                </c:pt>
                <c:pt idx="249">
                  <c:v>1365</c:v>
                </c:pt>
                <c:pt idx="250">
                  <c:v>1370</c:v>
                </c:pt>
                <c:pt idx="251">
                  <c:v>1375</c:v>
                </c:pt>
                <c:pt idx="252">
                  <c:v>1380</c:v>
                </c:pt>
                <c:pt idx="253">
                  <c:v>1385</c:v>
                </c:pt>
                <c:pt idx="254">
                  <c:v>1390</c:v>
                </c:pt>
                <c:pt idx="255">
                  <c:v>1395</c:v>
                </c:pt>
                <c:pt idx="256">
                  <c:v>1400</c:v>
                </c:pt>
                <c:pt idx="257">
                  <c:v>1405</c:v>
                </c:pt>
                <c:pt idx="258">
                  <c:v>1410</c:v>
                </c:pt>
              </c:numCache>
            </c:numRef>
          </c:xVal>
          <c:yVal>
            <c:numRef>
              <c:f>HPGe_efficiency!$U$24:$U$282</c:f>
              <c:numCache>
                <c:formatCode>General</c:formatCode>
                <c:ptCount val="259"/>
                <c:pt idx="0">
                  <c:v>0.283708163470693</c:v>
                </c:pt>
                <c:pt idx="1">
                  <c:v>0.282748386752913</c:v>
                </c:pt>
                <c:pt idx="2">
                  <c:v>0.281521810820382</c:v>
                </c:pt>
                <c:pt idx="3">
                  <c:v>0.280070380546471</c:v>
                </c:pt>
                <c:pt idx="4">
                  <c:v>0.278430155222654</c:v>
                </c:pt>
                <c:pt idx="5">
                  <c:v>0.276632166198258</c:v>
                </c:pt>
                <c:pt idx="6">
                  <c:v>0.274703143047778</c:v>
                </c:pt>
                <c:pt idx="7">
                  <c:v>0.272666129044348</c:v>
                </c:pt>
                <c:pt idx="8">
                  <c:v>0.270541003492369</c:v>
                </c:pt>
                <c:pt idx="9">
                  <c:v>0.268344925679587</c:v>
                </c:pt>
                <c:pt idx="10">
                  <c:v>0.266092712826699</c:v>
                </c:pt>
                <c:pt idx="11">
                  <c:v>0.263797162400092</c:v>
                </c:pt>
                <c:pt idx="12">
                  <c:v>0.26146932746367</c:v>
                </c:pt>
                <c:pt idx="13">
                  <c:v>0.259118752332843</c:v>
                </c:pt>
                <c:pt idx="14">
                  <c:v>0.25675367461496</c:v>
                </c:pt>
                <c:pt idx="15">
                  <c:v>0.254381198738311</c:v>
                </c:pt>
                <c:pt idx="16">
                  <c:v>0.252007445253769</c:v>
                </c:pt>
                <c:pt idx="17">
                  <c:v>0.249637679511512</c:v>
                </c:pt>
                <c:pt idx="18">
                  <c:v>0.247276422747157</c:v>
                </c:pt>
                <c:pt idx="19">
                  <c:v>0.244927548137439</c:v>
                </c:pt>
                <c:pt idx="20">
                  <c:v>0.242594363989364</c:v>
                </c:pt>
                <c:pt idx="21">
                  <c:v>0.240279685895269</c:v>
                </c:pt>
                <c:pt idx="22">
                  <c:v>0.23798589940832</c:v>
                </c:pt>
                <c:pt idx="23">
                  <c:v>0.23571501455973</c:v>
                </c:pt>
                <c:pt idx="24">
                  <c:v>0.233468713342828</c:v>
                </c:pt>
                <c:pt idx="25">
                  <c:v>0.231248391123758</c:v>
                </c:pt>
                <c:pt idx="26">
                  <c:v>0.22905519279915</c:v>
                </c:pt>
                <c:pt idx="27">
                  <c:v>0.226890044403061</c:v>
                </c:pt>
                <c:pt idx="28">
                  <c:v>0.224753680765633</c:v>
                </c:pt>
                <c:pt idx="29">
                  <c:v>0.22264666974097</c:v>
                </c:pt>
                <c:pt idx="30">
                  <c:v>0.220569433449738</c:v>
                </c:pt>
                <c:pt idx="31">
                  <c:v>0.218522266920469</c:v>
                </c:pt>
                <c:pt idx="32">
                  <c:v>0.216505354461132</c:v>
                </c:pt>
                <c:pt idx="33">
                  <c:v>0.214518784047787</c:v>
                </c:pt>
                <c:pt idx="34">
                  <c:v>0.21256255997865</c:v>
                </c:pt>
                <c:pt idx="35">
                  <c:v>0.210636614009084</c:v>
                </c:pt>
                <c:pt idx="36">
                  <c:v>0.208740815154698</c:v>
                </c:pt>
                <c:pt idx="37">
                  <c:v>0.206874978325371</c:v>
                </c:pt>
                <c:pt idx="38">
                  <c:v>0.205038871932115</c:v>
                </c:pt>
                <c:pt idx="39">
                  <c:v>0.20323222459051</c:v>
                </c:pt>
                <c:pt idx="40">
                  <c:v>0.201454731028819</c:v>
                </c:pt>
                <c:pt idx="41">
                  <c:v>0.199706057295309</c:v>
                </c:pt>
                <c:pt idx="42">
                  <c:v>0.197985845347578</c:v>
                </c:pt>
                <c:pt idx="43">
                  <c:v>0.196293717096465</c:v>
                </c:pt>
                <c:pt idx="44">
                  <c:v>0.194629277968195</c:v>
                </c:pt>
                <c:pt idx="45">
                  <c:v>0.192992120040777</c:v>
                </c:pt>
                <c:pt idx="46">
                  <c:v>0.191381824803849</c:v>
                </c:pt>
                <c:pt idx="47">
                  <c:v>0.189797965585284</c:v>
                </c:pt>
                <c:pt idx="48">
                  <c:v>0.188240109682817</c:v>
                </c:pt>
                <c:pt idx="49">
                  <c:v>0.18670782023431</c:v>
                </c:pt>
                <c:pt idx="50">
                  <c:v>0.185200657856468</c:v>
                </c:pt>
                <c:pt idx="51">
                  <c:v>0.183718182078264</c:v>
                </c:pt>
                <c:pt idx="52">
                  <c:v>0.18225995259232</c:v>
                </c:pt>
                <c:pt idx="53">
                  <c:v>0.180825530344863</c:v>
                </c:pt>
                <c:pt idx="54">
                  <c:v>0.179414478482458</c:v>
                </c:pt>
                <c:pt idx="55">
                  <c:v>0.178026363171681</c:v>
                </c:pt>
                <c:pt idx="56">
                  <c:v>0.176660754306091</c:v>
                </c:pt>
                <c:pt idx="57">
                  <c:v>0.175317226113223</c:v>
                </c:pt>
                <c:pt idx="58">
                  <c:v>0.173995357672881</c:v>
                </c:pt>
                <c:pt idx="59">
                  <c:v>0.172694733356822</c:v>
                </c:pt>
                <c:pt idx="60">
                  <c:v>0.171414943198717</c:v>
                </c:pt>
                <c:pt idx="61">
                  <c:v>0.170155583202382</c:v>
                </c:pt>
                <c:pt idx="62">
                  <c:v>0.168916255595308</c:v>
                </c:pt>
                <c:pt idx="63">
                  <c:v>0.167696569033811</c:v>
                </c:pt>
                <c:pt idx="64">
                  <c:v>0.166496138765417</c:v>
                </c:pt>
                <c:pt idx="65">
                  <c:v>0.165314586753469</c:v>
                </c:pt>
                <c:pt idx="66">
                  <c:v>0.164151541768378</c:v>
                </c:pt>
                <c:pt idx="67">
                  <c:v>0.163006639449574</c:v>
                </c:pt>
                <c:pt idx="68">
                  <c:v>0.161879522341591</c:v>
                </c:pt>
                <c:pt idx="69">
                  <c:v>0.160769839907516</c:v>
                </c:pt>
                <c:pt idx="70">
                  <c:v>0.159677248522585</c:v>
                </c:pt>
                <c:pt idx="71">
                  <c:v>0.158601411450451</c:v>
                </c:pt>
                <c:pt idx="72">
                  <c:v>0.157541998804334</c:v>
                </c:pt>
                <c:pt idx="73">
                  <c:v>0.156498687495084</c:v>
                </c:pt>
                <c:pt idx="74">
                  <c:v>0.155471161167897</c:v>
                </c:pt>
                <c:pt idx="75">
                  <c:v>0.154459110129315</c:v>
                </c:pt>
                <c:pt idx="76">
                  <c:v>0.153462231265857</c:v>
                </c:pt>
                <c:pt idx="77">
                  <c:v>0.152480227955607</c:v>
                </c:pt>
                <c:pt idx="78">
                  <c:v>0.151512809973825</c:v>
                </c:pt>
                <c:pt idx="79">
                  <c:v>0.150559693393605</c:v>
                </c:pt>
                <c:pt idx="80">
                  <c:v>0.149620600482442</c:v>
                </c:pt>
                <c:pt idx="81">
                  <c:v>0.148695259595519</c:v>
                </c:pt>
                <c:pt idx="82">
                  <c:v>0.147783405066377</c:v>
                </c:pt>
                <c:pt idx="83">
                  <c:v>0.146884777095627</c:v>
                </c:pt>
                <c:pt idx="84">
                  <c:v>0.14599912163819</c:v>
                </c:pt>
                <c:pt idx="85">
                  <c:v>0.14512619028962</c:v>
                </c:pt>
                <c:pt idx="86">
                  <c:v>0.14426574017187</c:v>
                </c:pt>
                <c:pt idx="87">
                  <c:v>0.143417533818898</c:v>
                </c:pt>
                <c:pt idx="88">
                  <c:v>0.142581339062474</c:v>
                </c:pt>
                <c:pt idx="89">
                  <c:v>0.141756928918409</c:v>
                </c:pt>
                <c:pt idx="90">
                  <c:v>0.140944081473515</c:v>
                </c:pt>
                <c:pt idx="91">
                  <c:v>0.14014257977348</c:v>
                </c:pt>
                <c:pt idx="92">
                  <c:v>0.139352211711867</c:v>
                </c:pt>
                <c:pt idx="93">
                  <c:v>0.138572769920375</c:v>
                </c:pt>
                <c:pt idx="94">
                  <c:v>0.137804051660534</c:v>
                </c:pt>
                <c:pt idx="95">
                  <c:v>0.137045858716914</c:v>
                </c:pt>
                <c:pt idx="96">
                  <c:v>0.136297997291982</c:v>
                </c:pt>
                <c:pt idx="97">
                  <c:v>0.135560277902668</c:v>
                </c:pt>
                <c:pt idx="98">
                  <c:v>0.134832515278712</c:v>
                </c:pt>
                <c:pt idx="99">
                  <c:v>0.13411452826285</c:v>
                </c:pt>
                <c:pt idx="100">
                  <c:v>0.133406139712881</c:v>
                </c:pt>
                <c:pt idx="101">
                  <c:v>0.132707176405655</c:v>
                </c:pt>
                <c:pt idx="102">
                  <c:v>0.132017468942979</c:v>
                </c:pt>
                <c:pt idx="103">
                  <c:v>0.131336851659492</c:v>
                </c:pt>
                <c:pt idx="104">
                  <c:v>0.130665162532488</c:v>
                </c:pt>
                <c:pt idx="105">
                  <c:v>0.130002243093711</c:v>
                </c:pt>
                <c:pt idx="106">
                  <c:v>0.129347938343092</c:v>
                </c:pt>
                <c:pt idx="107">
                  <c:v>0.12870209666445</c:v>
                </c:pt>
                <c:pt idx="108">
                  <c:v>0.128064569743113</c:v>
                </c:pt>
                <c:pt idx="109">
                  <c:v>0.12743521248547</c:v>
                </c:pt>
                <c:pt idx="110">
                  <c:v>0.126813882940406</c:v>
                </c:pt>
                <c:pt idx="111">
                  <c:v>0.12620044222263</c:v>
                </c:pt>
                <c:pt idx="112">
                  <c:v>0.125594754437836</c:v>
                </c:pt>
                <c:pt idx="113">
                  <c:v>0.12499668660969</c:v>
                </c:pt>
                <c:pt idx="114">
                  <c:v>0.124406108608621</c:v>
                </c:pt>
                <c:pt idx="115">
                  <c:v>0.123822893082354</c:v>
                </c:pt>
                <c:pt idx="116">
                  <c:v>0.123246915388199</c:v>
                </c:pt>
                <c:pt idx="117">
                  <c:v>0.122678053527015</c:v>
                </c:pt>
                <c:pt idx="118">
                  <c:v>0.122116188078854</c:v>
                </c:pt>
                <c:pt idx="119">
                  <c:v>0.121561202140234</c:v>
                </c:pt>
                <c:pt idx="120">
                  <c:v>0.121012981263002</c:v>
                </c:pt>
                <c:pt idx="121">
                  <c:v>0.120471413394773</c:v>
                </c:pt>
                <c:pt idx="122">
                  <c:v>0.119936388820878</c:v>
                </c:pt>
                <c:pt idx="123">
                  <c:v>0.11940780010783</c:v>
                </c:pt>
                <c:pt idx="124">
                  <c:v>0.11888554204823</c:v>
                </c:pt>
                <c:pt idx="125">
                  <c:v>0.118369511607106</c:v>
                </c:pt>
                <c:pt idx="126">
                  <c:v>0.117859607869644</c:v>
                </c:pt>
                <c:pt idx="127">
                  <c:v>0.117355731990271</c:v>
                </c:pt>
                <c:pt idx="128">
                  <c:v>0.116857787143068</c:v>
                </c:pt>
                <c:pt idx="129">
                  <c:v>0.116365678473474</c:v>
                </c:pt>
                <c:pt idx="130">
                  <c:v>0.115879313051235</c:v>
                </c:pt>
                <c:pt idx="131">
                  <c:v>0.115398599824612</c:v>
                </c:pt>
                <c:pt idx="132">
                  <c:v>0.114923449575741</c:v>
                </c:pt>
                <c:pt idx="133">
                  <c:v>0.114453774877194</c:v>
                </c:pt>
                <c:pt idx="134">
                  <c:v>0.113989490049655</c:v>
                </c:pt>
                <c:pt idx="135">
                  <c:v>0.113530511120708</c:v>
                </c:pt>
                <c:pt idx="136">
                  <c:v>0.113076755784694</c:v>
                </c:pt>
                <c:pt idx="137">
                  <c:v>0.112628143363621</c:v>
                </c:pt>
                <c:pt idx="138">
                  <c:v>0.112184594769093</c:v>
                </c:pt>
                <c:pt idx="139">
                  <c:v>0.111746032465224</c:v>
                </c:pt>
                <c:pt idx="140">
                  <c:v>0.11131238043252</c:v>
                </c:pt>
                <c:pt idx="141">
                  <c:v>0.110883564132709</c:v>
                </c:pt>
                <c:pt idx="142">
                  <c:v>0.110459510474469</c:v>
                </c:pt>
                <c:pt idx="143">
                  <c:v>0.110040147780058</c:v>
                </c:pt>
                <c:pt idx="144">
                  <c:v>0.109625405752797</c:v>
                </c:pt>
                <c:pt idx="145">
                  <c:v>0.109215215445405</c:v>
                </c:pt>
                <c:pt idx="146">
                  <c:v>0.108809509229148</c:v>
                </c:pt>
                <c:pt idx="147">
                  <c:v>0.10840822076378</c:v>
                </c:pt>
                <c:pt idx="148">
                  <c:v>0.108011284968262</c:v>
                </c:pt>
                <c:pt idx="149">
                  <c:v>0.10761863799223</c:v>
                </c:pt>
                <c:pt idx="150">
                  <c:v>0.107230217188205</c:v>
                </c:pt>
                <c:pt idx="151">
                  <c:v>0.106845961084499</c:v>
                </c:pt>
                <c:pt idx="152">
                  <c:v>0.106465809358823</c:v>
                </c:pt>
                <c:pt idx="153">
                  <c:v>0.10608970281257</c:v>
                </c:pt>
                <c:pt idx="154">
                  <c:v>0.105717583345746</c:v>
                </c:pt>
                <c:pt idx="155">
                  <c:v>0.105349393932546</c:v>
                </c:pt>
                <c:pt idx="156">
                  <c:v>0.104985078597536</c:v>
                </c:pt>
                <c:pt idx="157">
                  <c:v>0.104624582392452</c:v>
                </c:pt>
                <c:pt idx="158">
                  <c:v>0.104267851373578</c:v>
                </c:pt>
                <c:pt idx="159">
                  <c:v>0.103914832579687</c:v>
                </c:pt>
                <c:pt idx="160">
                  <c:v>0.103565474010549</c:v>
                </c:pt>
                <c:pt idx="161">
                  <c:v>0.103219724605966</c:v>
                </c:pt>
                <c:pt idx="162">
                  <c:v>0.102877534225338</c:v>
                </c:pt>
                <c:pt idx="163">
                  <c:v>0.102538853627737</c:v>
                </c:pt>
                <c:pt idx="164">
                  <c:v>0.102203634452471</c:v>
                </c:pt>
                <c:pt idx="165">
                  <c:v>0.10187182920014</c:v>
                </c:pt>
                <c:pt idx="166">
                  <c:v>0.10154339121415</c:v>
                </c:pt>
                <c:pt idx="167">
                  <c:v>0.101218274662695</c:v>
                </c:pt>
                <c:pt idx="168">
                  <c:v>0.100896434521167</c:v>
                </c:pt>
                <c:pt idx="169">
                  <c:v>0.100577826555019</c:v>
                </c:pt>
                <c:pt idx="170">
                  <c:v>0.100262407303021</c:v>
                </c:pt>
                <c:pt idx="171">
                  <c:v>0.0999501340609513</c:v>
                </c:pt>
                <c:pt idx="172">
                  <c:v>0.099640964865664</c:v>
                </c:pt>
                <c:pt idx="173">
                  <c:v>0.0993348584795557</c:v>
                </c:pt>
                <c:pt idx="174">
                  <c:v>0.0990317743754073</c:v>
                </c:pt>
                <c:pt idx="175">
                  <c:v>0.0987316727215845</c:v>
                </c:pt>
                <c:pt idx="176">
                  <c:v>0.0984345143675999</c:v>
                </c:pt>
                <c:pt idx="177">
                  <c:v>0.0981402608300246</c:v>
                </c:pt>
                <c:pt idx="178">
                  <c:v>0.0978488742787285</c:v>
                </c:pt>
                <c:pt idx="179">
                  <c:v>0.0975603175234628</c:v>
                </c:pt>
                <c:pt idx="180">
                  <c:v>0.0972745540007418</c:v>
                </c:pt>
                <c:pt idx="181">
                  <c:v>0.0969915477610591</c:v>
                </c:pt>
                <c:pt idx="182">
                  <c:v>0.0967112634563901</c:v>
                </c:pt>
                <c:pt idx="183">
                  <c:v>0.0964336663279928</c:v>
                </c:pt>
                <c:pt idx="184">
                  <c:v>0.0961587221945001</c:v>
                </c:pt>
                <c:pt idx="185">
                  <c:v>0.0958863974402905</c:v>
                </c:pt>
                <c:pt idx="186">
                  <c:v>0.0956166590041273</c:v>
                </c:pt>
                <c:pt idx="187">
                  <c:v>0.0953494743680621</c:v>
                </c:pt>
                <c:pt idx="188">
                  <c:v>0.0950848115466048</c:v>
                </c:pt>
                <c:pt idx="189">
                  <c:v>0.094822639076137</c:v>
                </c:pt>
                <c:pt idx="190">
                  <c:v>0.09456292600457</c:v>
                </c:pt>
                <c:pt idx="191">
                  <c:v>0.0943056418812479</c:v>
                </c:pt>
                <c:pt idx="192">
                  <c:v>0.0940507567470725</c:v>
                </c:pt>
                <c:pt idx="193">
                  <c:v>0.0937982411248695</c:v>
                </c:pt>
                <c:pt idx="194">
                  <c:v>0.0935480660099565</c:v>
                </c:pt>
                <c:pt idx="195">
                  <c:v>0.0933002028609427</c:v>
                </c:pt>
                <c:pt idx="196">
                  <c:v>0.0930546235907257</c:v>
                </c:pt>
                <c:pt idx="197">
                  <c:v>0.0928113005576986</c:v>
                </c:pt>
                <c:pt idx="198">
                  <c:v>0.0925702065571548</c:v>
                </c:pt>
                <c:pt idx="199">
                  <c:v>0.092331314812883</c:v>
                </c:pt>
                <c:pt idx="200">
                  <c:v>0.0920945989689531</c:v>
                </c:pt>
                <c:pt idx="201">
                  <c:v>0.0918600330816892</c:v>
                </c:pt>
                <c:pt idx="202">
                  <c:v>0.0916275916118163</c:v>
                </c:pt>
                <c:pt idx="203">
                  <c:v>0.0913972494167816</c:v>
                </c:pt>
                <c:pt idx="204">
                  <c:v>0.0911689817432525</c:v>
                </c:pt>
                <c:pt idx="205">
                  <c:v>0.0909427642197756</c:v>
                </c:pt>
                <c:pt idx="206">
                  <c:v>0.0907185728495965</c:v>
                </c:pt>
                <c:pt idx="207">
                  <c:v>0.0904963840036385</c:v>
                </c:pt>
                <c:pt idx="208">
                  <c:v>0.0902761744136399</c:v>
                </c:pt>
                <c:pt idx="209">
                  <c:v>0.0900579211654322</c:v>
                </c:pt>
                <c:pt idx="210">
                  <c:v>0.0898416016923766</c:v>
                </c:pt>
                <c:pt idx="211">
                  <c:v>0.0896271937689256</c:v>
                </c:pt>
                <c:pt idx="212">
                  <c:v>0.0894146755043451</c:v>
                </c:pt>
                <c:pt idx="213">
                  <c:v>0.0892040253365577</c:v>
                </c:pt>
                <c:pt idx="214">
                  <c:v>0.0889952220261176</c:v>
                </c:pt>
                <c:pt idx="215">
                  <c:v>0.0887882446503284</c:v>
                </c:pt>
                <c:pt idx="216">
                  <c:v>0.0885830725974716</c:v>
                </c:pt>
                <c:pt idx="217">
                  <c:v>0.0883796855611661</c:v>
                </c:pt>
                <c:pt idx="218">
                  <c:v>0.0881780635348432</c:v>
                </c:pt>
                <c:pt idx="219">
                  <c:v>0.0879781868063498</c:v>
                </c:pt>
                <c:pt idx="220">
                  <c:v>0.0877800359526454</c:v>
                </c:pt>
                <c:pt idx="221">
                  <c:v>0.0875835918346346</c:v>
                </c:pt>
                <c:pt idx="222">
                  <c:v>0.087388835592091</c:v>
                </c:pt>
                <c:pt idx="223">
                  <c:v>0.0871957486386878</c:v>
                </c:pt>
                <c:pt idx="224">
                  <c:v>0.0870043126571513</c:v>
                </c:pt>
                <c:pt idx="225">
                  <c:v>0.0868145095944849</c:v>
                </c:pt>
                <c:pt idx="226">
                  <c:v>0.0866263216573225</c:v>
                </c:pt>
                <c:pt idx="227">
                  <c:v>0.0864397313073547</c:v>
                </c:pt>
                <c:pt idx="228">
                  <c:v>0.0862547212568677</c:v>
                </c:pt>
                <c:pt idx="229">
                  <c:v>0.0860712744643552</c:v>
                </c:pt>
                <c:pt idx="230">
                  <c:v>0.0858893741302419</c:v>
                </c:pt>
                <c:pt idx="231">
                  <c:v>0.085709003692673</c:v>
                </c:pt>
                <c:pt idx="232">
                  <c:v>0.0855301468234057</c:v>
                </c:pt>
                <c:pt idx="233">
                  <c:v>0.0853527874237789</c:v>
                </c:pt>
                <c:pt idx="234">
                  <c:v>0.0851769096207589</c:v>
                </c:pt>
                <c:pt idx="235">
                  <c:v>0.0850024977630756</c:v>
                </c:pt>
                <c:pt idx="236">
                  <c:v>0.084829536417427</c:v>
                </c:pt>
                <c:pt idx="237">
                  <c:v>0.08465801036477</c:v>
                </c:pt>
                <c:pt idx="238">
                  <c:v>0.0844879045966728</c:v>
                </c:pt>
                <c:pt idx="239">
                  <c:v>0.0843192043117507</c:v>
                </c:pt>
                <c:pt idx="240">
                  <c:v>0.0841518949121704</c:v>
                </c:pt>
                <c:pt idx="241">
                  <c:v>0.0839859620002221</c:v>
                </c:pt>
                <c:pt idx="242">
                  <c:v>0.083821391374958</c:v>
                </c:pt>
                <c:pt idx="243">
                  <c:v>0.0836581690289037</c:v>
                </c:pt>
                <c:pt idx="244">
                  <c:v>0.0834962811448261</c:v>
                </c:pt>
                <c:pt idx="245">
                  <c:v>0.0833357140925682</c:v>
                </c:pt>
                <c:pt idx="246">
                  <c:v>0.0831764544259512</c:v>
                </c:pt>
                <c:pt idx="247">
                  <c:v>0.0830184888797305</c:v>
                </c:pt>
                <c:pt idx="248">
                  <c:v>0.082861804366611</c:v>
                </c:pt>
                <c:pt idx="249">
                  <c:v>0.0827063879743203</c:v>
                </c:pt>
                <c:pt idx="250">
                  <c:v>0.0825522269627476</c:v>
                </c:pt>
                <c:pt idx="251">
                  <c:v>0.0823993087611253</c:v>
                </c:pt>
                <c:pt idx="252">
                  <c:v>0.0822476209652722</c:v>
                </c:pt>
                <c:pt idx="253">
                  <c:v>0.0820971513348834</c:v>
                </c:pt>
                <c:pt idx="254">
                  <c:v>0.0819478877908851</c:v>
                </c:pt>
                <c:pt idx="255">
                  <c:v>0.0817998184128218</c:v>
                </c:pt>
                <c:pt idx="256">
                  <c:v>0.08165293143631</c:v>
                </c:pt>
                <c:pt idx="257">
                  <c:v>0.0815072152505251</c:v>
                </c:pt>
                <c:pt idx="258">
                  <c:v>0.0813626583957547</c:v>
                </c:pt>
              </c:numCache>
            </c:numRef>
          </c:yVal>
          <c:smooth val="0"/>
        </c:ser>
        <c:axId val="25861550"/>
        <c:axId val="21186740"/>
      </c:scatterChart>
      <c:valAx>
        <c:axId val="258615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186740"/>
        <c:crosses val="autoZero"/>
        <c:crossBetween val="midCat"/>
      </c:valAx>
      <c:valAx>
        <c:axId val="21186740"/>
        <c:scaling>
          <c:orientation val="minMax"/>
          <c:max val="0.3"/>
          <c:min val="0.0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615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41400</xdr:colOff>
      <xdr:row>2</xdr:row>
      <xdr:rowOff>162360</xdr:rowOff>
    </xdr:from>
    <xdr:to>
      <xdr:col>24</xdr:col>
      <xdr:colOff>302400</xdr:colOff>
      <xdr:row>18</xdr:row>
      <xdr:rowOff>60480</xdr:rowOff>
    </xdr:to>
    <xdr:graphicFrame>
      <xdr:nvGraphicFramePr>
        <xdr:cNvPr id="0" name="Chart 1"/>
        <xdr:cNvGraphicFramePr/>
      </xdr:nvGraphicFramePr>
      <xdr:xfrm>
        <a:off x="14471640" y="528120"/>
        <a:ext cx="4613760" cy="28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R30" activeCellId="0" sqref="R30"/>
    </sheetView>
  </sheetViews>
  <sheetFormatPr defaultRowHeight="14.4"/>
  <cols>
    <col collapsed="false" hidden="false" max="1" min="1" style="1" width="16.1989795918367"/>
    <col collapsed="false" hidden="false" max="2" min="2" style="1" width="14.1734693877551"/>
    <col collapsed="false" hidden="false" max="4" min="3" style="1" width="10.3928571428571"/>
    <col collapsed="false" hidden="false" max="5" min="5" style="1" width="7.4234693877551"/>
    <col collapsed="false" hidden="false" max="6" min="6" style="1" width="13.0918367346939"/>
    <col collapsed="false" hidden="false" max="7" min="7" style="1" width="11.0714285714286"/>
    <col collapsed="false" hidden="false" max="8" min="8" style="2" width="11.4744897959184"/>
    <col collapsed="false" hidden="false" max="10" min="9" style="2" width="11.0714285714286"/>
    <col collapsed="false" hidden="false" max="11" min="11" style="1" width="9.58673469387755"/>
    <col collapsed="false" hidden="false" max="12" min="12" style="3" width="5.39795918367347"/>
    <col collapsed="false" hidden="false" max="13" min="13" style="2" width="9.98979591836735"/>
    <col collapsed="false" hidden="false" max="14" min="14" style="2" width="12.1479591836735"/>
    <col collapsed="false" hidden="false" max="15" min="15" style="1" width="15.9285714285714"/>
    <col collapsed="false" hidden="false" max="16" min="16" style="1" width="12.1479591836735"/>
    <col collapsed="false" hidden="false" max="17" min="17" style="1" width="11.4744897959184"/>
    <col collapsed="false" hidden="false" max="18" min="18" style="0" width="11.4744897959184"/>
    <col collapsed="false" hidden="false" max="19" min="19" style="0" width="15.9285714285714"/>
    <col collapsed="false" hidden="false" max="20" min="20" style="0" width="12.1479591836735"/>
    <col collapsed="false" hidden="false" max="21" min="21" style="0" width="10.1224489795918"/>
    <col collapsed="false" hidden="false" max="22" min="22" style="0" width="5.80612244897959"/>
    <col collapsed="false" hidden="false" max="23" min="23" style="0" width="8.63775510204082"/>
    <col collapsed="false" hidden="false" max="24" min="24" style="1" width="9.04591836734694"/>
    <col collapsed="false" hidden="false" max="25" min="25" style="1" width="12.1479591836735"/>
    <col collapsed="false" hidden="false" max="26" min="26" style="4" width="12.1479591836735"/>
    <col collapsed="false" hidden="false" max="27" min="27" style="0" width="12.1479591836735"/>
    <col collapsed="false" hidden="false" max="1025" min="28" style="0" width="8.50510204081633"/>
  </cols>
  <sheetData>
    <row r="1" s="8" customFormat="true" ht="14.4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5" t="s">
        <v>9</v>
      </c>
      <c r="L1" s="7" t="s">
        <v>2</v>
      </c>
      <c r="M1" s="6" t="s">
        <v>10</v>
      </c>
      <c r="N1" s="6" t="s">
        <v>11</v>
      </c>
      <c r="O1" s="5" t="s">
        <v>12</v>
      </c>
      <c r="P1" s="5" t="s">
        <v>2</v>
      </c>
      <c r="Q1" s="5" t="s">
        <v>13</v>
      </c>
      <c r="X1" s="5"/>
      <c r="Y1" s="5"/>
      <c r="Z1" s="9"/>
    </row>
    <row r="2" s="8" customFormat="true" ht="14.4" hidden="false" customHeight="false" outlineLevel="0" collapsed="false">
      <c r="A2" s="5" t="s">
        <v>14</v>
      </c>
      <c r="B2" s="5"/>
      <c r="C2" s="5"/>
      <c r="D2" s="5"/>
      <c r="E2" s="5"/>
      <c r="F2" s="5"/>
      <c r="G2" s="5"/>
      <c r="H2" s="6"/>
      <c r="I2" s="6"/>
      <c r="J2" s="6"/>
      <c r="K2" s="5" t="s">
        <v>15</v>
      </c>
      <c r="L2" s="7" t="s">
        <v>15</v>
      </c>
      <c r="M2" s="6"/>
      <c r="N2" s="6"/>
      <c r="O2" s="5"/>
      <c r="P2" s="5"/>
      <c r="Q2" s="5"/>
      <c r="X2" s="5"/>
      <c r="Y2" s="5"/>
      <c r="Z2" s="9"/>
    </row>
    <row r="3" customFormat="false" ht="14.4" hidden="false" customHeight="false" outlineLevel="0" collapsed="false">
      <c r="A3" s="4" t="n">
        <v>53.1622</v>
      </c>
      <c r="B3" s="4" t="n">
        <v>2.14</v>
      </c>
      <c r="C3" s="4" t="n">
        <v>0.03</v>
      </c>
      <c r="D3" s="4"/>
      <c r="E3" s="4"/>
      <c r="F3" s="10"/>
      <c r="G3" s="10"/>
      <c r="H3" s="2" t="n">
        <f aca="false">F3*$G$25</f>
        <v>0</v>
      </c>
      <c r="I3" s="2" t="n">
        <f aca="false">G3*$G$25</f>
        <v>0</v>
      </c>
      <c r="J3" s="0"/>
      <c r="K3" s="4"/>
      <c r="L3" s="0"/>
      <c r="M3" s="2" t="n">
        <f aca="false">((K3/100)*H3)+H3</f>
        <v>0</v>
      </c>
      <c r="N3" s="2" t="e">
        <f aca="false">SQRT(((H3*(K3/100))*SQRT((I3/H3)^2+(L3/K3)^2))^2+(I3)^2)</f>
        <v>#DIV/0!</v>
      </c>
      <c r="O3" s="11" t="e">
        <f aca="false">M3/((B3/100)*$C$25)</f>
        <v>#DIV/0!</v>
      </c>
      <c r="P3" s="12" t="e">
        <f aca="false">O3*SQRT((N3/M3)^2+(C3/B3)^2+($D$26/$C$26)^2)</f>
        <v>#DIV/0!</v>
      </c>
      <c r="Q3" s="0"/>
      <c r="X3" s="0"/>
      <c r="Y3" s="0"/>
      <c r="Z3" s="0"/>
    </row>
    <row r="4" customFormat="false" ht="14.4" hidden="false" customHeight="false" outlineLevel="0" collapsed="false">
      <c r="A4" s="4" t="n">
        <v>80.999</v>
      </c>
      <c r="B4" s="4" t="n">
        <v>32.9</v>
      </c>
      <c r="C4" s="4" t="n">
        <v>0.3</v>
      </c>
      <c r="D4" s="4"/>
      <c r="E4" s="4"/>
      <c r="F4" s="10"/>
      <c r="G4" s="10"/>
      <c r="H4" s="2" t="n">
        <f aca="false">F4*$G$25</f>
        <v>0</v>
      </c>
      <c r="I4" s="2" t="n">
        <f aca="false">G4*$G$25</f>
        <v>0</v>
      </c>
      <c r="J4" s="0"/>
      <c r="K4" s="13"/>
      <c r="L4" s="14"/>
      <c r="M4" s="2" t="n">
        <f aca="false">H4</f>
        <v>0</v>
      </c>
      <c r="N4" s="2" t="n">
        <f aca="false">I4</f>
        <v>0</v>
      </c>
      <c r="O4" s="11" t="e">
        <f aca="false">M4/((B4/100)*$C$25)</f>
        <v>#DIV/0!</v>
      </c>
      <c r="P4" s="12" t="e">
        <f aca="false">O4*SQRT((N4/M4)^2+(C4/B4)^2+($D$26/$C$26)^2)</f>
        <v>#DIV/0!</v>
      </c>
      <c r="Q4" s="0"/>
      <c r="X4" s="0"/>
      <c r="Y4" s="0"/>
      <c r="Z4" s="0"/>
    </row>
    <row r="5" customFormat="false" ht="14.4" hidden="false" customHeight="false" outlineLevel="0" collapsed="false">
      <c r="A5" s="4" t="n">
        <v>276.404</v>
      </c>
      <c r="B5" s="4" t="n">
        <v>7.16</v>
      </c>
      <c r="C5" s="4" t="n">
        <v>0.05</v>
      </c>
      <c r="D5" s="4"/>
      <c r="E5" s="4"/>
      <c r="F5" s="10"/>
      <c r="G5" s="10"/>
      <c r="H5" s="2" t="n">
        <f aca="false">F5*$G$25</f>
        <v>0</v>
      </c>
      <c r="I5" s="2" t="n">
        <f aca="false">G5*$G$25</f>
        <v>0</v>
      </c>
      <c r="J5" s="0"/>
      <c r="K5" s="4"/>
      <c r="L5" s="0"/>
      <c r="M5" s="2" t="n">
        <f aca="false">((K5/100)*H5)+H5</f>
        <v>0</v>
      </c>
      <c r="N5" s="2" t="e">
        <f aca="false">SQRT(((SQRT((I5/H5)^2+(L5/K5)^2))*M5)^2+(I5)^2)</f>
        <v>#DIV/0!</v>
      </c>
      <c r="O5" s="11" t="e">
        <f aca="false">M5/((B5/100)*$C$25)</f>
        <v>#DIV/0!</v>
      </c>
      <c r="P5" s="12" t="e">
        <f aca="false">O5*SQRT((N5/M5)^2+(C5/B5)^2+($D$26/$C$26)^2)</f>
        <v>#DIV/0!</v>
      </c>
      <c r="Q5" s="15"/>
      <c r="X5" s="0"/>
      <c r="Y5" s="0"/>
      <c r="Z5" s="0"/>
    </row>
    <row r="6" customFormat="false" ht="14.4" hidden="false" customHeight="false" outlineLevel="0" collapsed="false">
      <c r="A6" s="4" t="n">
        <v>302.858</v>
      </c>
      <c r="B6" s="4" t="n">
        <v>18.34</v>
      </c>
      <c r="C6" s="4" t="n">
        <v>0.13</v>
      </c>
      <c r="D6" s="4"/>
      <c r="E6" s="4"/>
      <c r="F6" s="10"/>
      <c r="G6" s="10"/>
      <c r="H6" s="2" t="n">
        <f aca="false">F6*$G$25</f>
        <v>0</v>
      </c>
      <c r="I6" s="2" t="n">
        <f aca="false">G6*$G$25</f>
        <v>0</v>
      </c>
      <c r="J6" s="0"/>
      <c r="K6" s="4"/>
      <c r="L6" s="0"/>
      <c r="M6" s="2" t="n">
        <f aca="false">((K6/100)*H6)+H6</f>
        <v>0</v>
      </c>
      <c r="N6" s="2" t="e">
        <f aca="false">SQRT(((SQRT((I6/H6)^2+(L6/K6)^2))*M6)^2+(I6)^2)</f>
        <v>#DIV/0!</v>
      </c>
      <c r="O6" s="11" t="e">
        <f aca="false">M6/((B6/100)*$C$25)</f>
        <v>#DIV/0!</v>
      </c>
      <c r="P6" s="12" t="e">
        <f aca="false">O6*SQRT((N6/M6)^2+(C6/B6)^2+($D$26/$C$26)^2)</f>
        <v>#DIV/0!</v>
      </c>
      <c r="Q6" s="0"/>
      <c r="X6" s="0"/>
      <c r="Y6" s="0"/>
      <c r="Z6" s="0"/>
    </row>
    <row r="7" customFormat="false" ht="14.4" hidden="false" customHeight="false" outlineLevel="0" collapsed="false">
      <c r="A7" s="4" t="n">
        <v>356.014</v>
      </c>
      <c r="B7" s="4" t="n">
        <v>62.05</v>
      </c>
      <c r="C7" s="4"/>
      <c r="D7" s="4"/>
      <c r="E7" s="4"/>
      <c r="F7" s="10"/>
      <c r="G7" s="10"/>
      <c r="H7" s="2" t="n">
        <f aca="false">F7*$G$25</f>
        <v>0</v>
      </c>
      <c r="I7" s="2" t="n">
        <f aca="false">G7*$G$25</f>
        <v>0</v>
      </c>
      <c r="J7" s="0"/>
      <c r="K7" s="4"/>
      <c r="L7" s="0"/>
      <c r="M7" s="2" t="n">
        <f aca="false">((K7/100)*H7)+H7</f>
        <v>0</v>
      </c>
      <c r="N7" s="2" t="e">
        <f aca="false">SQRT(((SQRT((I7/H7)^2+(L7/K7)^2))*M7)^2+(I7)^2)</f>
        <v>#DIV/0!</v>
      </c>
      <c r="O7" s="11" t="e">
        <f aca="false">M7/((B7/100)*$C$25)</f>
        <v>#DIV/0!</v>
      </c>
      <c r="P7" s="12" t="e">
        <f aca="false">O7*SQRT((N7/M7)^2+(C7/B7)^2+($D$26/$C$26)^2)</f>
        <v>#DIV/0!</v>
      </c>
      <c r="Q7" s="0"/>
      <c r="X7" s="0"/>
      <c r="Y7" s="0"/>
      <c r="Z7" s="0"/>
    </row>
    <row r="8" customFormat="false" ht="14.4" hidden="false" customHeight="false" outlineLevel="0" collapsed="false">
      <c r="A8" s="4" t="n">
        <v>383.859</v>
      </c>
      <c r="B8" s="4" t="n">
        <v>8.94</v>
      </c>
      <c r="C8" s="4" t="n">
        <v>0.06</v>
      </c>
      <c r="D8" s="4"/>
      <c r="E8" s="4"/>
      <c r="F8" s="10"/>
      <c r="G8" s="10"/>
      <c r="H8" s="2" t="n">
        <f aca="false">F8*$G$25</f>
        <v>0</v>
      </c>
      <c r="I8" s="2" t="n">
        <f aca="false">G8*$G$25</f>
        <v>0</v>
      </c>
      <c r="J8" s="0"/>
      <c r="K8" s="4"/>
      <c r="L8" s="0"/>
      <c r="M8" s="2" t="n">
        <f aca="false">((K8/100)*H8)+H8</f>
        <v>0</v>
      </c>
      <c r="N8" s="2" t="e">
        <f aca="false">SQRT(((SQRT((I8/H8)^2+(L8/K8)^2))*M8)^2+(I8)^2)</f>
        <v>#DIV/0!</v>
      </c>
      <c r="O8" s="11" t="e">
        <f aca="false">M8/((B8/100)*$C$25)</f>
        <v>#DIV/0!</v>
      </c>
      <c r="P8" s="12" t="e">
        <f aca="false">O8*SQRT((N8/M8)^2+(C8/B8)^2+($D$26/$C$26)^2)</f>
        <v>#DIV/0!</v>
      </c>
      <c r="Q8" s="0"/>
      <c r="X8" s="0"/>
      <c r="Y8" s="0"/>
      <c r="Z8" s="0"/>
    </row>
    <row r="9" customFormat="false" ht="14.4" hidden="false" customHeight="false" outlineLevel="0" collapsed="false">
      <c r="A9" s="1" t="n">
        <v>121.7824</v>
      </c>
      <c r="B9" s="4" t="n">
        <v>28.53</v>
      </c>
      <c r="C9" s="4" t="n">
        <v>0.16</v>
      </c>
      <c r="D9" s="4" t="n">
        <v>2919340.538</v>
      </c>
      <c r="E9" s="4" t="n">
        <v>1901.535</v>
      </c>
      <c r="F9" s="10" t="n">
        <f aca="false">D9/($C$31*$E$31)</f>
        <v>2934323.81453936</v>
      </c>
      <c r="G9" s="10" t="n">
        <f aca="false">F9*SQRT((E9/D9)^2+($D$31/$C$31)^2+($F$31/$E$31)^2)</f>
        <v>22625.3622183967</v>
      </c>
      <c r="H9" s="2" t="n">
        <f aca="false">F9*$G$26</f>
        <v>2934323.81453936</v>
      </c>
      <c r="I9" s="2" t="n">
        <f aca="false">G9*$G$26</f>
        <v>22625.3622183967</v>
      </c>
      <c r="J9" s="2" t="n">
        <v>10370</v>
      </c>
      <c r="K9" s="16" t="n">
        <f aca="false">((J9*($O$26/$N$26))/D9)*100</f>
        <v>0.380589867509122</v>
      </c>
      <c r="L9" s="17" t="n">
        <f aca="false">K9*SQRT((SQRT(J9)/J9)^2+(E9/D9)^2)</f>
        <v>0.00374559761190712</v>
      </c>
      <c r="M9" s="2" t="n">
        <f aca="false">((K9/100)*H9)+H9</f>
        <v>2945491.55365741</v>
      </c>
      <c r="N9" s="2" t="n">
        <f aca="false">SQRT(((SQRT((I9/H9)^2+(L9/K9)^2))*M9)^2+(I9)^2)</f>
        <v>43220.7748997185</v>
      </c>
      <c r="O9" s="3" t="n">
        <f aca="false">M9/((B9/100)*$C$26)</f>
        <v>0.282893277749818</v>
      </c>
      <c r="P9" s="18" t="n">
        <f aca="false">O9*SQRT((N9/M9)^2+(C9/B9)^2+($D$26/$C$26)^2)</f>
        <v>0.00957986993265305</v>
      </c>
      <c r="Q9" s="19" t="n">
        <f aca="false">(P9/O9)*100</f>
        <v>3.38639009341367</v>
      </c>
      <c r="X9" s="0"/>
      <c r="Y9" s="0"/>
      <c r="Z9" s="0"/>
    </row>
    <row r="10" customFormat="false" ht="14.4" hidden="false" customHeight="false" outlineLevel="0" collapsed="false">
      <c r="A10" s="1" t="n">
        <v>244.692</v>
      </c>
      <c r="B10" s="4" t="n">
        <v>7.55</v>
      </c>
      <c r="C10" s="4" t="n">
        <v>0.04</v>
      </c>
      <c r="D10" s="4" t="n">
        <v>634447.857</v>
      </c>
      <c r="E10" s="4" t="n">
        <v>1189.79</v>
      </c>
      <c r="F10" s="10" t="n">
        <f aca="false">D10/($C$31*$E$31)</f>
        <v>637704.108734767</v>
      </c>
      <c r="G10" s="10" t="n">
        <f aca="false">F10*SQRT((E10/D10)^2+($D$31/$C$31)^2+($F$31/$E$31)^2)</f>
        <v>5043.33689576812</v>
      </c>
      <c r="H10" s="2" t="n">
        <f aca="false">F10*$G$26</f>
        <v>637704.108734767</v>
      </c>
      <c r="I10" s="2" t="n">
        <f aca="false">G10*$G$26</f>
        <v>5043.33689576812</v>
      </c>
      <c r="J10" s="2" t="n">
        <v>5210</v>
      </c>
      <c r="K10" s="16" t="n">
        <f aca="false">((J10*($O$26/$N$26))/D10)*100</f>
        <v>0.87984265303348</v>
      </c>
      <c r="L10" s="17" t="n">
        <f aca="false">K10*SQRT((SQRT(J10)/J10)^2+(E10/D10)^2)</f>
        <v>0.0123006719361056</v>
      </c>
      <c r="M10" s="2" t="n">
        <f aca="false">((K10/100)*H10)+H10</f>
        <v>643314.901483562</v>
      </c>
      <c r="N10" s="2" t="n">
        <f aca="false">SQRT(((SQRT((I10/H10)^2+(L10/K10)^2))*M10)^2+(I10)^2)</f>
        <v>11498.2629098585</v>
      </c>
      <c r="O10" s="3" t="n">
        <f aca="false">M10/((B10/100)*$C$26)</f>
        <v>0.233476555397772</v>
      </c>
      <c r="P10" s="18" t="n">
        <f aca="false">O10*SQRT((N10/M10)^2+(C10/B10)^2+($D$26/$C$26)^2)</f>
        <v>0.00824648151549913</v>
      </c>
      <c r="Q10" s="19" t="n">
        <f aca="false">(P10/O10)*100</f>
        <v>3.5320383673854</v>
      </c>
      <c r="X10" s="0"/>
      <c r="Y10" s="0"/>
      <c r="Z10" s="0"/>
    </row>
    <row r="11" customFormat="false" ht="14.4" hidden="false" customHeight="false" outlineLevel="0" collapsed="false">
      <c r="A11" s="1" t="n">
        <v>344.275</v>
      </c>
      <c r="B11" s="4" t="n">
        <v>26.59</v>
      </c>
      <c r="C11" s="4" t="n">
        <v>0.2</v>
      </c>
      <c r="D11" s="4" t="n">
        <v>1845099.482</v>
      </c>
      <c r="E11" s="4" t="n">
        <v>1503.314</v>
      </c>
      <c r="F11" s="10" t="n">
        <f aca="false">D11/($C$31*$E$31)</f>
        <v>1854569.30418127</v>
      </c>
      <c r="G11" s="10" t="n">
        <f aca="false">F11*SQRT((E11/D11)^2+($D$31/$C$31)^2+($F$31/$E$31)^2)</f>
        <v>14328.6016935239</v>
      </c>
      <c r="H11" s="2" t="n">
        <f aca="false">F11*$G$26</f>
        <v>1854569.30418127</v>
      </c>
      <c r="I11" s="2" t="n">
        <f aca="false">G11*$G$26</f>
        <v>14328.6016935239</v>
      </c>
      <c r="J11" s="2" t="n">
        <v>5555</v>
      </c>
      <c r="K11" s="16" t="n">
        <f aca="false">((J11*($O$26/$N$26))/D11)*100</f>
        <v>0.322572618568743</v>
      </c>
      <c r="L11" s="17" t="n">
        <f aca="false">K11*SQRT((SQRT(J11)/J11)^2+(E11/D11)^2)</f>
        <v>0.00433595481336854</v>
      </c>
      <c r="M11" s="2" t="n">
        <f aca="false">((K11/100)*H11)+H11</f>
        <v>1860551.63694894</v>
      </c>
      <c r="N11" s="2" t="n">
        <f aca="false">SQRT(((SQRT((I11/H11)^2+(L11/K11)^2))*M11)^2+(I11)^2)</f>
        <v>32208.7261560285</v>
      </c>
      <c r="O11" s="3" t="n">
        <f aca="false">M11/((B11/100)*$C$26)</f>
        <v>0.191729971635368</v>
      </c>
      <c r="P11" s="18" t="n">
        <f aca="false">O11*SQRT((N11/M11)^2+(C11/B11)^2+($D$26/$C$26)^2)</f>
        <v>0.00679562778311272</v>
      </c>
      <c r="Q11" s="19" t="n">
        <f aca="false">(P11/O11)*100</f>
        <v>3.54437427030796</v>
      </c>
      <c r="X11" s="0"/>
      <c r="Y11" s="0"/>
      <c r="Z11" s="0"/>
    </row>
    <row r="12" customFormat="false" ht="14.4" hidden="false" customHeight="false" outlineLevel="0" collapsed="false">
      <c r="A12" s="1" t="n">
        <v>778.903</v>
      </c>
      <c r="B12" s="4" t="n">
        <v>12.93</v>
      </c>
      <c r="C12" s="4" t="n">
        <v>0.08</v>
      </c>
      <c r="D12" s="4" t="n">
        <v>529498.352</v>
      </c>
      <c r="E12" s="4" t="n">
        <v>846.66</v>
      </c>
      <c r="F12" s="10" t="n">
        <f aca="false">D12/($C$31*$E$31)</f>
        <v>532215.95898414</v>
      </c>
      <c r="G12" s="10" t="n">
        <f aca="false">F12*SQRT((E12/D12)^2+($D$31/$C$31)^2+($F$31/$E$31)^2)</f>
        <v>4176.64608248885</v>
      </c>
      <c r="H12" s="2" t="n">
        <f aca="false">F12*$G$26</f>
        <v>532215.95898414</v>
      </c>
      <c r="I12" s="2" t="n">
        <f aca="false">G12*$G$26</f>
        <v>4176.64608248885</v>
      </c>
      <c r="J12" s="2" t="n">
        <v>3160</v>
      </c>
      <c r="K12" s="16" t="n">
        <f aca="false">((J12*($O$26/$N$26))/D12)*100</f>
        <v>0.639419230093144</v>
      </c>
      <c r="L12" s="17" t="n">
        <f aca="false">K12*SQRT((SQRT(J12)/J12)^2+(E12/D12)^2)</f>
        <v>0.0114206154727039</v>
      </c>
      <c r="M12" s="2" t="n">
        <f aca="false">((K12/100)*H12)+H12</f>
        <v>535619.050171509</v>
      </c>
      <c r="N12" s="2" t="n">
        <f aca="false">SQRT(((SQRT((I12/H12)^2+(L12/K12)^2))*M12)^2+(I12)^2)</f>
        <v>11253.1467988731</v>
      </c>
      <c r="O12" s="3" t="n">
        <f aca="false">M12/((B12/100)*$C$26)</f>
        <v>0.113507382199566</v>
      </c>
      <c r="P12" s="18" t="n">
        <f aca="false">O12*SQRT((N12/M12)^2+(C12/B12)^2+($D$26/$C$26)^2)</f>
        <v>0.00421613027825464</v>
      </c>
      <c r="Q12" s="19" t="n">
        <f aca="false">(P12/O12)*100</f>
        <v>3.71441063704733</v>
      </c>
      <c r="X12" s="0"/>
      <c r="Y12" s="0"/>
      <c r="Z12" s="0"/>
    </row>
    <row r="13" customFormat="false" ht="14.4" hidden="false" customHeight="false" outlineLevel="0" collapsed="false">
      <c r="A13" s="1" t="n">
        <v>964.131</v>
      </c>
      <c r="B13" s="4" t="n">
        <v>14.51</v>
      </c>
      <c r="C13" s="4" t="n">
        <v>0.07</v>
      </c>
      <c r="D13" s="4" t="n">
        <v>531357.271</v>
      </c>
      <c r="E13" s="4" t="n">
        <v>801.196</v>
      </c>
      <c r="F13" s="10" t="n">
        <f aca="false">D13/($C$31*$E$31)</f>
        <v>534084.418733867</v>
      </c>
      <c r="G13" s="10" t="n">
        <f aca="false">F13*SQRT((E13/D13)^2+($D$31/$C$31)^2+($F$31/$E$31)^2)</f>
        <v>4181.66103123009</v>
      </c>
      <c r="H13" s="2" t="n">
        <f aca="false">F13*$G$26</f>
        <v>534084.418733867</v>
      </c>
      <c r="I13" s="2" t="n">
        <f aca="false">G13*$G$26</f>
        <v>4181.66103123009</v>
      </c>
      <c r="J13" s="2" t="n">
        <v>3403</v>
      </c>
      <c r="K13" s="16" t="n">
        <f aca="false">((J13*($O$26/$N$26))/D13)*100</f>
        <v>0.686180772817811</v>
      </c>
      <c r="L13" s="17" t="n">
        <f aca="false">K13*SQRT((SQRT(J13)/J13)^2+(E13/D13)^2)</f>
        <v>0.0118081306016897</v>
      </c>
      <c r="M13" s="2" t="n">
        <f aca="false">((K13/100)*H13)+H13</f>
        <v>537749.203325835</v>
      </c>
      <c r="N13" s="2" t="n">
        <f aca="false">SQRT(((SQRT((I13/H13)^2+(L13/K13)^2))*M13)^2+(I13)^2)</f>
        <v>10993.0471659139</v>
      </c>
      <c r="O13" s="3" t="n">
        <f aca="false">M13/((B13/100)*$C$26)</f>
        <v>0.101549778583906</v>
      </c>
      <c r="P13" s="18" t="n">
        <f aca="false">O13*SQRT((N13/M13)^2+(C13/B13)^2+($D$26/$C$26)^2)</f>
        <v>0.00371896526886563</v>
      </c>
      <c r="Q13" s="19" t="n">
        <f aca="false">(P13/O13)*100</f>
        <v>3.66220913597837</v>
      </c>
      <c r="W13" s="20"/>
      <c r="X13" s="2"/>
      <c r="Y13" s="0"/>
      <c r="Z13" s="0"/>
    </row>
    <row r="14" customFormat="false" ht="14.4" hidden="false" customHeight="false" outlineLevel="0" collapsed="false">
      <c r="A14" s="1" t="n">
        <v>1112.116</v>
      </c>
      <c r="B14" s="4" t="n">
        <v>13.67</v>
      </c>
      <c r="C14" s="4" t="n">
        <v>0.08</v>
      </c>
      <c r="D14" s="4" t="n">
        <v>459280.151</v>
      </c>
      <c r="E14" s="4" t="n">
        <v>743</v>
      </c>
      <c r="F14" s="10" t="n">
        <f aca="false">D14/($C$31*$E$31)</f>
        <v>461637.368810632</v>
      </c>
      <c r="G14" s="10" t="n">
        <f aca="false">F14*SQRT((E14/D14)^2+($D$31/$C$31)^2+($F$31/$E$31)^2)</f>
        <v>3624.54465921567</v>
      </c>
      <c r="H14" s="2" t="n">
        <f aca="false">F14*$G$26</f>
        <v>461637.368810632</v>
      </c>
      <c r="I14" s="2" t="n">
        <f aca="false">G14*$G$26</f>
        <v>3624.54465921567</v>
      </c>
      <c r="J14" s="2" t="n">
        <v>2284</v>
      </c>
      <c r="K14" s="16" t="n">
        <f aca="false">((J14*($O$26/$N$26))/D14)*100</f>
        <v>0.532821384032086</v>
      </c>
      <c r="L14" s="17" t="n">
        <f aca="false">K14*SQRT((SQRT(J14)/J14)^2+(E14/D14)^2)</f>
        <v>0.011182212126236</v>
      </c>
      <c r="M14" s="2" t="n">
        <f aca="false">((K14/100)*H14)+H14</f>
        <v>464097.071428338</v>
      </c>
      <c r="N14" s="2" t="n">
        <f aca="false">SQRT(((SQRT((I14/H14)^2+(L14/K14)^2))*M14)^2+(I14)^2)</f>
        <v>11012.7584688034</v>
      </c>
      <c r="O14" s="3" t="n">
        <f aca="false">M14/((B14/100)*$C$26)</f>
        <v>0.0930265534323569</v>
      </c>
      <c r="P14" s="18" t="n">
        <f aca="false">O14*SQRT((N14/M14)^2+(C14/B14)^2+($D$26/$C$26)^2)</f>
        <v>0.0035997002069525</v>
      </c>
      <c r="Q14" s="19" t="n">
        <f aca="false">(P14/O14)*100</f>
        <v>3.86954054959155</v>
      </c>
      <c r="W14" s="20"/>
      <c r="X14" s="2"/>
      <c r="Y14" s="0"/>
      <c r="Z14" s="0"/>
    </row>
    <row r="15" customFormat="false" ht="14.4" hidden="false" customHeight="false" outlineLevel="0" collapsed="false">
      <c r="A15" s="1" t="n">
        <v>1408.011</v>
      </c>
      <c r="B15" s="4" t="n">
        <v>20.87</v>
      </c>
      <c r="C15" s="4" t="n">
        <v>0.09</v>
      </c>
      <c r="D15" s="4" t="n">
        <v>613067.313</v>
      </c>
      <c r="E15" s="4" t="n">
        <v>798.208</v>
      </c>
      <c r="F15" s="10" t="n">
        <f aca="false">D15/($C$31*$E$31)</f>
        <v>616213.830841394</v>
      </c>
      <c r="G15" s="10" t="n">
        <f aca="false">F15*SQRT((E15/D15)^2+($D$31/$C$31)^2+($F$31/$E$31)^2)</f>
        <v>4801.88681984536</v>
      </c>
      <c r="H15" s="2" t="n">
        <f aca="false">F15*$G$26</f>
        <v>616213.830841394</v>
      </c>
      <c r="I15" s="2" t="n">
        <f aca="false">G15*$G$26</f>
        <v>4801.88681984536</v>
      </c>
      <c r="J15" s="2" t="n">
        <v>3284</v>
      </c>
      <c r="K15" s="16" t="n">
        <f aca="false">((J15*($O$26/$N$26))/D15)*100</f>
        <v>0.573929053785882</v>
      </c>
      <c r="L15" s="17" t="n">
        <f aca="false">K15*SQRT((SQRT(J15)/J15)^2+(E15/D15)^2)</f>
        <v>0.0100429693264319</v>
      </c>
      <c r="M15" s="2" t="n">
        <f aca="false">((K15/100)*H15)+H15</f>
        <v>619750.46105004</v>
      </c>
      <c r="N15" s="2" t="n">
        <f aca="false">SQRT(((SQRT((I15/H15)^2+(L15/K15)^2))*M15)^2+(I15)^2)</f>
        <v>12805.8948124829</v>
      </c>
      <c r="O15" s="3" t="n">
        <f aca="false">M15/((B15/100)*$C$26)</f>
        <v>0.0813693837832497</v>
      </c>
      <c r="P15" s="18" t="n">
        <f aca="false">O15*SQRT((N15/M15)^2+(C15/B15)^2+($D$26/$C$26)^2)</f>
        <v>0.00298477701637032</v>
      </c>
      <c r="Q15" s="19" t="n">
        <f aca="false">(P15/O15)*100</f>
        <v>3.66818191019009</v>
      </c>
      <c r="W15" s="20"/>
      <c r="X15" s="2"/>
      <c r="Y15" s="0"/>
      <c r="Z15" s="0"/>
    </row>
    <row r="16" customFormat="false" ht="14.4" hidden="false" customHeight="false" outlineLevel="0" collapsed="false">
      <c r="A16" s="1" t="n">
        <v>1173.228</v>
      </c>
      <c r="B16" s="4" t="n">
        <v>99.85</v>
      </c>
      <c r="C16" s="4" t="n">
        <v>0.03</v>
      </c>
      <c r="D16" s="4"/>
      <c r="E16" s="4"/>
      <c r="F16" s="10"/>
      <c r="G16" s="10"/>
      <c r="H16" s="2" t="n">
        <f aca="false">F16*$G$28</f>
        <v>0</v>
      </c>
      <c r="I16" s="2" t="n">
        <f aca="false">G16*$G$28</f>
        <v>0</v>
      </c>
      <c r="J16" s="0"/>
      <c r="K16" s="4"/>
      <c r="L16" s="0"/>
      <c r="M16" s="2" t="n">
        <f aca="false">((K16/100)*H16)+H16</f>
        <v>0</v>
      </c>
      <c r="N16" s="2" t="e">
        <f aca="false">SQRT(((SQRT((I16/H16)^2+(L16/K16)^2))*M16)^2+(I16)^2)</f>
        <v>#DIV/0!</v>
      </c>
      <c r="O16" s="11" t="e">
        <f aca="false">M16/((B16/100)*$C$28)</f>
        <v>#DIV/0!</v>
      </c>
      <c r="P16" s="12" t="e">
        <f aca="false">O16*SQRT((N16/M16)^2+(C16/B16)^2+($D$26/$C$26)^2)</f>
        <v>#DIV/0!</v>
      </c>
      <c r="Q16" s="0"/>
      <c r="W16" s="20"/>
      <c r="X16" s="2"/>
      <c r="Y16" s="0"/>
      <c r="Z16" s="0"/>
    </row>
    <row r="17" customFormat="false" ht="14.4" hidden="false" customHeight="false" outlineLevel="0" collapsed="false">
      <c r="A17" s="1" t="n">
        <v>1332.492</v>
      </c>
      <c r="B17" s="4" t="n">
        <v>99.9826</v>
      </c>
      <c r="C17" s="4" t="n">
        <v>0.0006</v>
      </c>
      <c r="D17" s="4"/>
      <c r="E17" s="4"/>
      <c r="F17" s="10"/>
      <c r="G17" s="10"/>
      <c r="H17" s="2" t="n">
        <f aca="false">F17*$G$26</f>
        <v>0</v>
      </c>
      <c r="I17" s="2" t="n">
        <f aca="false">G17*$G$26</f>
        <v>0</v>
      </c>
      <c r="J17" s="0"/>
      <c r="K17" s="4"/>
      <c r="L17" s="0"/>
      <c r="M17" s="2" t="n">
        <f aca="false">((K17/100)*H17)+H17</f>
        <v>0</v>
      </c>
      <c r="N17" s="2" t="e">
        <f aca="false">SQRT(((SQRT((I17/H17)^2+(L17/K17)^2))*M17)^2+(I17)^2)</f>
        <v>#DIV/0!</v>
      </c>
      <c r="O17" s="11" t="e">
        <f aca="false">M17/((B17/100)*$C$28)</f>
        <v>#DIV/0!</v>
      </c>
      <c r="P17" s="12" t="e">
        <f aca="false">O17*SQRT((N17/M17)^2+(C17/B17)^2+($D$26/$C$26)^2)</f>
        <v>#DIV/0!</v>
      </c>
      <c r="Q17" s="0"/>
      <c r="W17" s="20"/>
      <c r="X17" s="2"/>
      <c r="Y17" s="0"/>
      <c r="Z17" s="0"/>
    </row>
    <row r="18" customFormat="false" ht="14.4" hidden="false" customHeight="false" outlineLevel="0" collapsed="false">
      <c r="A18" s="0"/>
      <c r="B18" s="4"/>
      <c r="C18" s="4"/>
      <c r="D18" s="4"/>
      <c r="E18" s="4"/>
      <c r="F18" s="10"/>
      <c r="G18" s="10"/>
      <c r="H18" s="0"/>
      <c r="I18" s="0"/>
      <c r="J18" s="0"/>
      <c r="K18" s="4"/>
      <c r="L18" s="0"/>
      <c r="M18" s="0"/>
      <c r="N18" s="0"/>
      <c r="O18" s="11"/>
      <c r="P18" s="21"/>
      <c r="Q18" s="0"/>
      <c r="W18" s="20"/>
      <c r="X18" s="2"/>
      <c r="Y18" s="0"/>
      <c r="Z18" s="0"/>
    </row>
    <row r="19" customFormat="false" ht="14.4" hidden="false" customHeight="false" outlineLevel="0" collapsed="false">
      <c r="A19" s="22" t="s">
        <v>16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W19" s="20"/>
      <c r="X19" s="2"/>
      <c r="Y19" s="0"/>
      <c r="Z19" s="0"/>
    </row>
    <row r="20" customFormat="false" ht="14.4" hidden="false" customHeight="false" outlineLevel="0" collapsed="false">
      <c r="A20" s="22" t="s">
        <v>17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X20" s="0"/>
      <c r="Y20" s="0"/>
      <c r="Z20" s="0"/>
    </row>
    <row r="21" customFormat="false" ht="14.4" hidden="false" customHeight="false" outlineLevel="0" collapsed="false">
      <c r="A21" s="22" t="s">
        <v>18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X21" s="0"/>
      <c r="Y21" s="0"/>
      <c r="Z21" s="0"/>
    </row>
    <row r="22" customFormat="false" ht="14.4" hidden="false" customHeight="false" outlineLevel="0" collapsed="false">
      <c r="A22" s="22" t="s">
        <v>19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X22" s="0"/>
      <c r="Y22" s="0"/>
      <c r="Z22" s="0"/>
    </row>
    <row r="23" customFormat="false" ht="15" hidden="false" customHeight="false" outlineLevel="0" collapsed="false">
      <c r="A23" s="22" t="s">
        <v>20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23" t="s">
        <v>21</v>
      </c>
      <c r="R23" s="23"/>
      <c r="T23" s="0" t="s">
        <v>22</v>
      </c>
      <c r="U23" s="0" t="s">
        <v>23</v>
      </c>
      <c r="X23" s="0"/>
      <c r="Y23" s="0"/>
      <c r="Z23" s="0"/>
    </row>
    <row r="24" customFormat="false" ht="14.4" hidden="false" customHeight="false" outlineLevel="0" collapsed="false">
      <c r="A24" s="24" t="s">
        <v>24</v>
      </c>
      <c r="B24" s="25" t="s">
        <v>25</v>
      </c>
      <c r="C24" s="25" t="s">
        <v>26</v>
      </c>
      <c r="D24" s="25" t="s">
        <v>2</v>
      </c>
      <c r="E24" s="25"/>
      <c r="F24" s="25"/>
      <c r="G24" s="25" t="s">
        <v>27</v>
      </c>
      <c r="H24" s="26" t="s">
        <v>28</v>
      </c>
      <c r="I24" s="26" t="s">
        <v>29</v>
      </c>
      <c r="J24" s="26"/>
      <c r="K24" s="25" t="s">
        <v>30</v>
      </c>
      <c r="L24" s="27"/>
      <c r="M24" s="26"/>
      <c r="N24" s="26" t="s">
        <v>31</v>
      </c>
      <c r="O24" s="28" t="s">
        <v>32</v>
      </c>
      <c r="P24" s="29"/>
      <c r="Q24" s="30" t="s">
        <v>33</v>
      </c>
      <c r="R24" s="31" t="n">
        <v>-16.6986</v>
      </c>
      <c r="S24" s="32" t="s">
        <v>34</v>
      </c>
      <c r="T24" s="33" t="n">
        <v>120</v>
      </c>
      <c r="U24" s="34" t="n">
        <f aca="false">EXP($R$24+($R$25*LN(T24))+($R$26*(LN(T24))^2)+($R$27*(LN(T24))^3)+($R$28*(LN(T24))^4))</f>
        <v>0.283708163470693</v>
      </c>
      <c r="V24" s="35"/>
      <c r="W24" s="35"/>
      <c r="X24" s="36"/>
      <c r="Y24" s="37"/>
      <c r="Z24" s="38"/>
      <c r="AA24" s="35"/>
    </row>
    <row r="25" customFormat="false" ht="14.4" hidden="false" customHeight="false" outlineLevel="0" collapsed="false">
      <c r="A25" s="39"/>
      <c r="B25" s="40"/>
      <c r="C25" s="41"/>
      <c r="D25" s="41"/>
      <c r="E25" s="41"/>
      <c r="F25" s="42"/>
      <c r="G25" s="37"/>
      <c r="H25" s="42"/>
      <c r="I25" s="43"/>
      <c r="J25" s="43"/>
      <c r="K25" s="37"/>
      <c r="L25" s="44"/>
      <c r="M25" s="45"/>
      <c r="N25" s="42"/>
      <c r="O25" s="46"/>
      <c r="P25" s="29"/>
      <c r="Q25" s="30" t="s">
        <v>35</v>
      </c>
      <c r="R25" s="31" t="n">
        <v>8.05732</v>
      </c>
      <c r="S25" s="37"/>
      <c r="T25" s="33" t="n">
        <v>125</v>
      </c>
      <c r="U25" s="34" t="n">
        <f aca="false">EXP($R$24+($R$25*LN(T25))+($R$26*(LN(T25))^2)+($R$27*(LN(T25))^3)+($R$28*(LN(T25))^4))</f>
        <v>0.282748386752913</v>
      </c>
      <c r="V25" s="35"/>
      <c r="W25" s="35"/>
      <c r="X25" s="47"/>
      <c r="Y25" s="48"/>
      <c r="Z25" s="38"/>
      <c r="AA25" s="35"/>
    </row>
    <row r="26" customFormat="false" ht="14.4" hidden="false" customHeight="false" outlineLevel="0" collapsed="false">
      <c r="A26" s="39" t="s">
        <v>36</v>
      </c>
      <c r="B26" s="40" t="n">
        <v>9231</v>
      </c>
      <c r="C26" s="41" t="n">
        <f aca="false">(39410*EXP(-(LN(2)/4933)*374))*976</f>
        <v>36495001.2109397</v>
      </c>
      <c r="D26" s="41" t="n">
        <f aca="false">((39410*0.03)*EXP(-(LN(2)/4933)*374))*976</f>
        <v>1094850.03632819</v>
      </c>
      <c r="E26" s="41"/>
      <c r="F26" s="42"/>
      <c r="G26" s="37" t="n">
        <v>1</v>
      </c>
      <c r="H26" s="42" t="s">
        <v>37</v>
      </c>
      <c r="I26" s="43" t="n">
        <v>976</v>
      </c>
      <c r="J26" s="43"/>
      <c r="K26" s="37" t="n">
        <v>2</v>
      </c>
      <c r="L26" s="44"/>
      <c r="M26" s="45"/>
      <c r="N26" s="43" t="n">
        <v>56</v>
      </c>
      <c r="O26" s="46" t="n">
        <v>60</v>
      </c>
      <c r="P26" s="29"/>
      <c r="Q26" s="30" t="s">
        <v>38</v>
      </c>
      <c r="R26" s="31" t="n">
        <v>-1.32083</v>
      </c>
      <c r="S26" s="40"/>
      <c r="T26" s="33" t="n">
        <v>130</v>
      </c>
      <c r="U26" s="34" t="n">
        <f aca="false">EXP($R$24+($R$25*LN(T26))+($R$26*(LN(T26))^2)+($R$27*(LN(T26))^3)+($R$28*(LN(T26))^4))</f>
        <v>0.281521810820382</v>
      </c>
      <c r="V26" s="35"/>
      <c r="W26" s="35"/>
      <c r="X26" s="49"/>
      <c r="Y26" s="37"/>
      <c r="Z26" s="38"/>
      <c r="AA26" s="35"/>
    </row>
    <row r="27" customFormat="false" ht="14.4" hidden="false" customHeight="false" outlineLevel="0" collapsed="false">
      <c r="A27" s="39"/>
      <c r="B27" s="0"/>
      <c r="C27" s="41"/>
      <c r="D27" s="41"/>
      <c r="E27" s="41"/>
      <c r="F27" s="42"/>
      <c r="G27" s="37"/>
      <c r="H27" s="42"/>
      <c r="I27" s="43"/>
      <c r="J27" s="43"/>
      <c r="K27" s="37"/>
      <c r="L27" s="44"/>
      <c r="M27" s="45"/>
      <c r="N27" s="43"/>
      <c r="O27" s="46"/>
      <c r="P27" s="50"/>
      <c r="Q27" s="30" t="s">
        <v>39</v>
      </c>
      <c r="R27" s="31" t="n">
        <v>0.0629501</v>
      </c>
      <c r="S27" s="40"/>
      <c r="T27" s="33" t="n">
        <v>135</v>
      </c>
      <c r="U27" s="34" t="n">
        <f aca="false">EXP($R$24+($R$25*LN(T27))+($R$26*(LN(T27))^2)+($R$27*(LN(T27))^3)+($R$28*(LN(T27))^4))</f>
        <v>0.280070380546471</v>
      </c>
      <c r="V27" s="40"/>
      <c r="W27" s="35"/>
      <c r="X27" s="37"/>
      <c r="Y27" s="37"/>
      <c r="Z27" s="38"/>
      <c r="AA27" s="35"/>
    </row>
    <row r="28" customFormat="false" ht="15" hidden="false" customHeight="false" outlineLevel="0" collapsed="false">
      <c r="A28" s="51"/>
      <c r="B28" s="52"/>
      <c r="C28" s="53"/>
      <c r="D28" s="53"/>
      <c r="E28" s="53"/>
      <c r="F28" s="54"/>
      <c r="G28" s="55"/>
      <c r="H28" s="54"/>
      <c r="I28" s="56"/>
      <c r="J28" s="56"/>
      <c r="K28" s="55"/>
      <c r="L28" s="57"/>
      <c r="M28" s="58"/>
      <c r="N28" s="54"/>
      <c r="O28" s="59"/>
      <c r="P28" s="37"/>
      <c r="Q28" s="30" t="s">
        <v>40</v>
      </c>
      <c r="R28" s="31" t="n">
        <v>0.000438713</v>
      </c>
      <c r="S28" s="43"/>
      <c r="T28" s="33" t="n">
        <v>140</v>
      </c>
      <c r="U28" s="34" t="n">
        <f aca="false">EXP($R$24+($R$25*LN(T28))+($R$26*(LN(T28))^2)+($R$27*(LN(T28))^3)+($R$28*(LN(T28))^4))</f>
        <v>0.278430155222654</v>
      </c>
      <c r="V28" s="47"/>
      <c r="W28" s="35"/>
      <c r="X28" s="37"/>
      <c r="Y28" s="37"/>
      <c r="Z28" s="38"/>
      <c r="AA28" s="35"/>
    </row>
    <row r="29" customFormat="false" ht="1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37"/>
      <c r="Q29" s="30"/>
      <c r="R29" s="60"/>
      <c r="S29" s="35"/>
      <c r="T29" s="33" t="n">
        <v>145</v>
      </c>
      <c r="U29" s="34" t="n">
        <f aca="false">EXP($R$24+($R$25*LN(T29))+($R$26*(LN(T29))^2)+($R$27*(LN(T29))^3)+($R$28*(LN(T29))^4))</f>
        <v>0.276632166198258</v>
      </c>
      <c r="V29" s="35"/>
      <c r="W29" s="35"/>
      <c r="X29" s="37"/>
      <c r="Y29" s="37"/>
      <c r="Z29" s="38"/>
      <c r="AA29" s="35"/>
      <c r="AB29" s="61"/>
    </row>
    <row r="30" customFormat="false" ht="14.4" hidden="false" customHeight="false" outlineLevel="0" collapsed="false">
      <c r="A30" s="24" t="s">
        <v>24</v>
      </c>
      <c r="B30" s="25" t="s">
        <v>25</v>
      </c>
      <c r="C30" s="25" t="s">
        <v>41</v>
      </c>
      <c r="D30" s="25" t="s">
        <v>2</v>
      </c>
      <c r="E30" s="25" t="s">
        <v>42</v>
      </c>
      <c r="F30" s="25" t="s">
        <v>2</v>
      </c>
      <c r="G30" s="62"/>
      <c r="H30" s="63"/>
      <c r="I30" s="63"/>
      <c r="J30" s="63"/>
      <c r="K30" s="62"/>
      <c r="L30" s="64"/>
      <c r="M30" s="63"/>
      <c r="N30" s="63"/>
      <c r="O30" s="65"/>
      <c r="P30" s="40"/>
      <c r="Q30" s="66" t="s">
        <v>22</v>
      </c>
      <c r="R30" s="67" t="n">
        <v>412</v>
      </c>
      <c r="S30" s="40" t="s">
        <v>43</v>
      </c>
      <c r="T30" s="33" t="n">
        <v>150</v>
      </c>
      <c r="U30" s="34" t="n">
        <f aca="false">EXP($R$24+($R$25*LN(T30))+($R$26*(LN(T30))^2)+($R$27*(LN(T30))^3)+($R$28*(LN(T30))^4))</f>
        <v>0.274703143047778</v>
      </c>
      <c r="V30" s="37"/>
      <c r="W30" s="35"/>
      <c r="X30" s="37"/>
      <c r="Y30" s="37"/>
      <c r="Z30" s="38"/>
      <c r="AA30" s="35"/>
      <c r="AB30" s="61"/>
    </row>
    <row r="31" customFormat="false" ht="14.4" hidden="false" customHeight="false" outlineLevel="0" collapsed="false">
      <c r="A31" s="39" t="s">
        <v>36</v>
      </c>
      <c r="B31" s="40" t="n">
        <v>9231</v>
      </c>
      <c r="C31" s="68" t="n">
        <v>0.99579</v>
      </c>
      <c r="D31" s="69" t="n">
        <v>0.0076499</v>
      </c>
      <c r="E31" s="68" t="n">
        <v>0.9991</v>
      </c>
      <c r="F31" s="68" t="n">
        <v>0.0001097</v>
      </c>
      <c r="G31" s="37"/>
      <c r="H31" s="70"/>
      <c r="I31" s="42"/>
      <c r="J31" s="42"/>
      <c r="K31" s="37"/>
      <c r="L31" s="18"/>
      <c r="M31" s="42"/>
      <c r="N31" s="42"/>
      <c r="O31" s="46"/>
      <c r="P31" s="40"/>
      <c r="Q31" s="66" t="s">
        <v>44</v>
      </c>
      <c r="R31" s="34" t="n">
        <f aca="false">EXP(R24+(R25*LN(R30))+(R26*(LN(R30))^2)+(R27*(LN(R30))^3)+(R28*(LN(R30))^4))</f>
        <v>0.173472581740069</v>
      </c>
      <c r="S31" s="40"/>
      <c r="T31" s="33" t="n">
        <v>155</v>
      </c>
      <c r="U31" s="34" t="n">
        <f aca="false">EXP($R$24+($R$25*LN(T31))+($R$26*(LN(T31))^2)+($R$27*(LN(T31))^3)+($R$28*(LN(T31))^4))</f>
        <v>0.272666129044348</v>
      </c>
      <c r="V31" s="71"/>
      <c r="W31" s="35"/>
      <c r="X31" s="37"/>
      <c r="Y31" s="37"/>
      <c r="Z31" s="38"/>
      <c r="AA31" s="35"/>
      <c r="AB31" s="61"/>
    </row>
    <row r="32" customFormat="false" ht="15" hidden="false" customHeight="false" outlineLevel="0" collapsed="false">
      <c r="A32" s="72"/>
      <c r="B32" s="73"/>
      <c r="C32" s="73"/>
      <c r="D32" s="73"/>
      <c r="E32" s="73"/>
      <c r="F32" s="73"/>
      <c r="G32" s="55"/>
      <c r="H32" s="74"/>
      <c r="I32" s="54"/>
      <c r="J32" s="54"/>
      <c r="K32" s="55"/>
      <c r="L32" s="73"/>
      <c r="M32" s="54"/>
      <c r="N32" s="54"/>
      <c r="O32" s="59"/>
      <c r="P32" s="37"/>
      <c r="Q32" s="37"/>
      <c r="R32" s="37"/>
      <c r="S32" s="37"/>
      <c r="T32" s="33" t="n">
        <v>160</v>
      </c>
      <c r="U32" s="34" t="n">
        <f aca="false">EXP($R$24+($R$25*LN(T32))+($R$26*(LN(T32))^2)+($R$27*(LN(T32))^3)+($R$28*(LN(T32))^4))</f>
        <v>0.270541003492369</v>
      </c>
      <c r="V32" s="47"/>
      <c r="W32" s="35"/>
      <c r="X32" s="37"/>
      <c r="Y32" s="37"/>
      <c r="Z32" s="38"/>
      <c r="AA32" s="35"/>
      <c r="AB32" s="61"/>
    </row>
    <row r="33" customFormat="false" ht="14.4" hidden="false" customHeight="false" outlineLevel="0" collapsed="false">
      <c r="A33" s="68"/>
      <c r="B33" s="68"/>
      <c r="C33" s="18"/>
      <c r="D33" s="18"/>
      <c r="E33" s="18"/>
      <c r="F33" s="18"/>
      <c r="G33" s="37"/>
      <c r="H33" s="75"/>
      <c r="I33" s="42"/>
      <c r="J33" s="42"/>
      <c r="K33" s="37"/>
      <c r="P33" s="37"/>
      <c r="Q33" s="37"/>
      <c r="R33" s="37"/>
      <c r="S33" s="37"/>
      <c r="T33" s="33" t="n">
        <v>165</v>
      </c>
      <c r="U33" s="34" t="n">
        <f aca="false">EXP($R$24+($R$25*LN(T33))+($R$26*(LN(T33))^2)+($R$27*(LN(T33))^3)+($R$28*(LN(T33))^4))</f>
        <v>0.268344925679587</v>
      </c>
      <c r="V33" s="47"/>
      <c r="W33" s="35"/>
      <c r="X33" s="37"/>
      <c r="Y33" s="37"/>
      <c r="Z33" s="38"/>
      <c r="AA33" s="35"/>
      <c r="AB33" s="61"/>
    </row>
    <row r="34" customFormat="false" ht="14.4" hidden="false" customHeight="false" outlineLevel="0" collapsed="false">
      <c r="A34" s="76" t="s">
        <v>45</v>
      </c>
      <c r="B34" s="18"/>
      <c r="C34" s="37"/>
      <c r="D34" s="37"/>
      <c r="E34" s="37"/>
      <c r="F34" s="37"/>
      <c r="G34" s="37"/>
      <c r="H34" s="75"/>
      <c r="I34" s="42"/>
      <c r="J34" s="42"/>
      <c r="K34" s="37"/>
      <c r="P34" s="37"/>
      <c r="Q34" s="37"/>
      <c r="R34" s="37"/>
      <c r="S34" s="37"/>
      <c r="T34" s="33" t="n">
        <v>170</v>
      </c>
      <c r="U34" s="34" t="n">
        <f aca="false">EXP($R$24+($R$25*LN(T34))+($R$26*(LN(T34))^2)+($R$27*(LN(T34))^3)+($R$28*(LN(T34))^4))</f>
        <v>0.266092712826699</v>
      </c>
      <c r="V34" s="47"/>
      <c r="W34" s="35"/>
      <c r="X34" s="36"/>
      <c r="Y34" s="37"/>
      <c r="Z34" s="38"/>
      <c r="AA34" s="35"/>
      <c r="AB34" s="61"/>
    </row>
    <row r="35" customFormat="false" ht="14.4" hidden="false" customHeight="false" outlineLevel="0" collapsed="false">
      <c r="A35" s="77" t="s">
        <v>46</v>
      </c>
      <c r="B35" s="18"/>
      <c r="C35" s="37"/>
      <c r="D35" s="37"/>
      <c r="E35" s="37"/>
      <c r="F35" s="37"/>
      <c r="G35" s="37"/>
      <c r="H35" s="42"/>
      <c r="I35" s="42"/>
      <c r="J35" s="42"/>
      <c r="K35" s="37"/>
      <c r="P35" s="37"/>
      <c r="Q35" s="37"/>
      <c r="R35" s="37"/>
      <c r="S35" s="37"/>
      <c r="T35" s="33" t="n">
        <v>175</v>
      </c>
      <c r="U35" s="34" t="n">
        <f aca="false">EXP($R$24+($R$25*LN(T35))+($R$26*(LN(T35))^2)+($R$27*(LN(T35))^3)+($R$28*(LN(T35))^4))</f>
        <v>0.263797162400092</v>
      </c>
      <c r="V35" s="47"/>
      <c r="W35" s="35"/>
      <c r="X35" s="47"/>
      <c r="Y35" s="78"/>
      <c r="Z35" s="38"/>
      <c r="AA35" s="35"/>
      <c r="AB35" s="61"/>
    </row>
    <row r="36" customFormat="false" ht="14.4" hidden="false" customHeight="false" outlineLevel="0" collapsed="false">
      <c r="A36" s="77" t="s">
        <v>47</v>
      </c>
      <c r="B36" s="18"/>
      <c r="C36" s="37"/>
      <c r="D36" s="37"/>
      <c r="E36" s="37"/>
      <c r="F36" s="37"/>
      <c r="G36" s="37"/>
      <c r="H36" s="42"/>
      <c r="I36" s="42"/>
      <c r="J36" s="42"/>
      <c r="K36" s="37"/>
      <c r="P36" s="37"/>
      <c r="Q36" s="37"/>
      <c r="R36" s="37"/>
      <c r="S36" s="37"/>
      <c r="T36" s="33" t="n">
        <v>180</v>
      </c>
      <c r="U36" s="34" t="n">
        <f aca="false">EXP($R$24+($R$25*LN(T36))+($R$26*(LN(T36))^2)+($R$27*(LN(T36))^3)+($R$28*(LN(T36))^4))</f>
        <v>0.26146932746367</v>
      </c>
      <c r="V36" s="47"/>
      <c r="W36" s="35"/>
      <c r="X36" s="40"/>
      <c r="Y36" s="47"/>
      <c r="Z36" s="38"/>
      <c r="AA36" s="35"/>
      <c r="AB36" s="61"/>
    </row>
    <row r="37" customFormat="false" ht="14.4" hidden="false" customHeight="false" outlineLevel="0" collapsed="false">
      <c r="A37" s="77" t="s">
        <v>48</v>
      </c>
      <c r="B37" s="18"/>
      <c r="C37" s="37"/>
      <c r="D37" s="37"/>
      <c r="E37" s="37"/>
      <c r="F37" s="37"/>
      <c r="G37" s="37"/>
      <c r="H37" s="42"/>
      <c r="I37" s="42"/>
      <c r="J37" s="42"/>
      <c r="K37" s="37"/>
      <c r="P37" s="37"/>
      <c r="Q37" s="37"/>
      <c r="R37" s="37"/>
      <c r="S37" s="37"/>
      <c r="T37" s="33" t="n">
        <v>185</v>
      </c>
      <c r="U37" s="34" t="n">
        <f aca="false">EXP($R$24+($R$25*LN(T37))+($R$26*(LN(T37))^2)+($R$27*(LN(T37))^3)+($R$28*(LN(T37))^4))</f>
        <v>0.259118752332843</v>
      </c>
      <c r="V37" s="47"/>
      <c r="W37" s="35"/>
      <c r="X37" s="49"/>
      <c r="Y37" s="37"/>
      <c r="Z37" s="38"/>
      <c r="AA37" s="35"/>
      <c r="AB37" s="61"/>
    </row>
    <row r="38" customFormat="false" ht="14.4" hidden="false" customHeight="false" outlineLevel="0" collapsed="false">
      <c r="A38" s="40"/>
      <c r="B38" s="37"/>
      <c r="C38" s="37"/>
      <c r="D38" s="37"/>
      <c r="E38" s="37"/>
      <c r="F38" s="37"/>
      <c r="G38" s="37"/>
      <c r="H38" s="42"/>
      <c r="I38" s="42"/>
      <c r="J38" s="42"/>
      <c r="K38" s="37"/>
      <c r="P38" s="37"/>
      <c r="Q38" s="37"/>
      <c r="R38" s="37"/>
      <c r="S38" s="37"/>
      <c r="T38" s="33" t="n">
        <v>190</v>
      </c>
      <c r="U38" s="34" t="n">
        <f aca="false">EXP($R$24+($R$25*LN(T38))+($R$26*(LN(T38))^2)+($R$27*(LN(T38))^3)+($R$28*(LN(T38))^4))</f>
        <v>0.25675367461496</v>
      </c>
      <c r="V38" s="47"/>
      <c r="W38" s="35"/>
      <c r="X38" s="37"/>
      <c r="Y38" s="37"/>
      <c r="Z38" s="38"/>
      <c r="AA38" s="35"/>
      <c r="AB38" s="61"/>
    </row>
    <row r="39" customFormat="false" ht="14.4" hidden="false" customHeight="false" outlineLevel="0" collapsed="false">
      <c r="A39" s="40"/>
      <c r="B39" s="37"/>
      <c r="C39" s="37"/>
      <c r="D39" s="37"/>
      <c r="E39" s="37"/>
      <c r="F39" s="37"/>
      <c r="G39" s="37"/>
      <c r="H39" s="42"/>
      <c r="I39" s="42"/>
      <c r="J39" s="42"/>
      <c r="K39" s="37"/>
      <c r="P39" s="37"/>
      <c r="Q39" s="37"/>
      <c r="R39" s="35"/>
      <c r="S39" s="35"/>
      <c r="T39" s="33" t="n">
        <v>195</v>
      </c>
      <c r="U39" s="34" t="n">
        <f aca="false">EXP($R$24+($R$25*LN(T39))+($R$26*(LN(T39))^2)+($R$27*(LN(T39))^3)+($R$28*(LN(T39))^4))</f>
        <v>0.254381198738311</v>
      </c>
      <c r="V39" s="35"/>
      <c r="W39" s="35"/>
      <c r="X39" s="37"/>
      <c r="Y39" s="37"/>
      <c r="Z39" s="38"/>
      <c r="AA39" s="35"/>
      <c r="AB39" s="61"/>
    </row>
    <row r="40" customFormat="false" ht="14.4" hidden="false" customHeight="false" outlineLevel="0" collapsed="false">
      <c r="A40" s="40"/>
      <c r="B40" s="40"/>
      <c r="C40" s="40"/>
      <c r="D40" s="40"/>
      <c r="E40" s="40"/>
      <c r="F40" s="37"/>
      <c r="G40" s="37"/>
      <c r="H40" s="42"/>
      <c r="I40" s="42"/>
      <c r="J40" s="42"/>
      <c r="K40" s="37"/>
      <c r="P40" s="37"/>
      <c r="Q40" s="37"/>
      <c r="R40" s="35"/>
      <c r="S40" s="35"/>
      <c r="T40" s="33" t="n">
        <v>200</v>
      </c>
      <c r="U40" s="34" t="n">
        <f aca="false">EXP($R$24+($R$25*LN(T40))+($R$26*(LN(T40))^2)+($R$27*(LN(T40))^3)+($R$28*(LN(T40))^4))</f>
        <v>0.252007445253769</v>
      </c>
      <c r="V40" s="35"/>
      <c r="W40" s="35"/>
      <c r="X40" s="37"/>
      <c r="Y40" s="37"/>
      <c r="Z40" s="38"/>
      <c r="AA40" s="35"/>
      <c r="AB40" s="61"/>
    </row>
    <row r="41" customFormat="false" ht="14.4" hidden="false" customHeight="false" outlineLevel="0" collapsed="false">
      <c r="A41" s="43"/>
      <c r="B41" s="43"/>
      <c r="C41" s="38"/>
      <c r="D41" s="38"/>
      <c r="E41" s="38"/>
      <c r="F41" s="37"/>
      <c r="G41" s="37"/>
      <c r="H41" s="42"/>
      <c r="I41" s="42"/>
      <c r="J41" s="42"/>
      <c r="K41" s="37"/>
      <c r="P41" s="37"/>
      <c r="Q41" s="37"/>
      <c r="R41" s="35"/>
      <c r="S41" s="35"/>
      <c r="T41" s="33" t="n">
        <v>205</v>
      </c>
      <c r="U41" s="34" t="n">
        <f aca="false">EXP($R$24+($R$25*LN(T41))+($R$26*(LN(T41))^2)+($R$27*(LN(T41))^3)+($R$28*(LN(T41))^4))</f>
        <v>0.249637679511512</v>
      </c>
      <c r="V41" s="35"/>
      <c r="W41" s="35"/>
      <c r="X41" s="37"/>
      <c r="Y41" s="37"/>
      <c r="Z41" s="38"/>
      <c r="AA41" s="35"/>
      <c r="AB41" s="61"/>
    </row>
    <row r="42" customFormat="false" ht="14.4" hidden="false" customHeight="false" outlineLevel="0" collapsed="false">
      <c r="A42" s="43"/>
      <c r="B42" s="43"/>
      <c r="C42" s="38"/>
      <c r="D42" s="38"/>
      <c r="E42" s="38"/>
      <c r="F42" s="37"/>
      <c r="G42" s="37"/>
      <c r="H42" s="42"/>
      <c r="I42" s="42"/>
      <c r="J42" s="42"/>
      <c r="K42" s="37"/>
      <c r="P42" s="37"/>
      <c r="Q42" s="37"/>
      <c r="R42" s="35"/>
      <c r="S42" s="35"/>
      <c r="T42" s="33" t="n">
        <v>210</v>
      </c>
      <c r="U42" s="34" t="n">
        <f aca="false">EXP($R$24+($R$25*LN(T42))+($R$26*(LN(T42))^2)+($R$27*(LN(T42))^3)+($R$28*(LN(T42))^4))</f>
        <v>0.247276422747157</v>
      </c>
      <c r="V42" s="35"/>
      <c r="W42" s="35"/>
      <c r="X42" s="37"/>
      <c r="Y42" s="37"/>
      <c r="Z42" s="38"/>
      <c r="AA42" s="35"/>
      <c r="AB42" s="61"/>
    </row>
    <row r="43" customFormat="false" ht="14.4" hidden="false" customHeight="false" outlineLevel="0" collapsed="false">
      <c r="A43" s="43"/>
      <c r="B43" s="43"/>
      <c r="C43" s="38"/>
      <c r="D43" s="38"/>
      <c r="E43" s="38"/>
      <c r="F43" s="37"/>
      <c r="G43" s="37"/>
      <c r="H43" s="42"/>
      <c r="I43" s="42"/>
      <c r="J43" s="42"/>
      <c r="K43" s="37"/>
      <c r="P43" s="37"/>
      <c r="Q43" s="37"/>
      <c r="R43" s="35"/>
      <c r="S43" s="35"/>
      <c r="T43" s="33" t="n">
        <v>215</v>
      </c>
      <c r="U43" s="34" t="n">
        <f aca="false">EXP($R$24+($R$25*LN(T43))+($R$26*(LN(T43))^2)+($R$27*(LN(T43))^3)+($R$28*(LN(T43))^4))</f>
        <v>0.244927548137439</v>
      </c>
      <c r="V43" s="35"/>
      <c r="W43" s="35"/>
      <c r="X43" s="37"/>
      <c r="Y43" s="37"/>
      <c r="Z43" s="38"/>
      <c r="AA43" s="35"/>
      <c r="AB43" s="61"/>
    </row>
    <row r="44" customFormat="false" ht="14.4" hidden="false" customHeight="false" outlineLevel="0" collapsed="false">
      <c r="A44" s="43"/>
      <c r="B44" s="43"/>
      <c r="C44" s="38"/>
      <c r="D44" s="38"/>
      <c r="E44" s="38"/>
      <c r="F44" s="37"/>
      <c r="G44" s="37"/>
      <c r="H44" s="42"/>
      <c r="I44" s="42"/>
      <c r="J44" s="42"/>
      <c r="K44" s="37"/>
      <c r="P44" s="37"/>
      <c r="Q44" s="37"/>
      <c r="R44" s="35"/>
      <c r="S44" s="35"/>
      <c r="T44" s="33" t="n">
        <v>220</v>
      </c>
      <c r="U44" s="34" t="n">
        <f aca="false">EXP($R$24+($R$25*LN(T44))+($R$26*(LN(T44))^2)+($R$27*(LN(T44))^3)+($R$28*(LN(T44))^4))</f>
        <v>0.242594363989364</v>
      </c>
      <c r="V44" s="35"/>
      <c r="W44" s="35"/>
      <c r="X44" s="37"/>
      <c r="Y44" s="37"/>
      <c r="Z44" s="38"/>
      <c r="AA44" s="35"/>
      <c r="AB44" s="61"/>
    </row>
    <row r="45" customFormat="false" ht="14.4" hidden="false" customHeight="false" outlineLevel="0" collapsed="false">
      <c r="A45" s="43"/>
      <c r="B45" s="43"/>
      <c r="C45" s="38"/>
      <c r="D45" s="38"/>
      <c r="E45" s="38"/>
      <c r="F45" s="37"/>
      <c r="G45" s="37"/>
      <c r="H45" s="42"/>
      <c r="I45" s="42"/>
      <c r="J45" s="42"/>
      <c r="K45" s="37"/>
      <c r="P45" s="37"/>
      <c r="Q45" s="37"/>
      <c r="R45" s="35"/>
      <c r="S45" s="35"/>
      <c r="T45" s="33" t="n">
        <v>225</v>
      </c>
      <c r="U45" s="34" t="n">
        <f aca="false">EXP($R$24+($R$25*LN(T45))+($R$26*(LN(T45))^2)+($R$27*(LN(T45))^3)+($R$28*(LN(T45))^4))</f>
        <v>0.240279685895269</v>
      </c>
      <c r="V45" s="35"/>
      <c r="W45" s="35"/>
      <c r="X45" s="37"/>
      <c r="Y45" s="37"/>
      <c r="Z45" s="38"/>
      <c r="AA45" s="35"/>
      <c r="AB45" s="61"/>
    </row>
    <row r="46" customFormat="false" ht="14.4" hidden="false" customHeight="false" outlineLevel="0" collapsed="false">
      <c r="A46" s="43"/>
      <c r="B46" s="43"/>
      <c r="C46" s="38"/>
      <c r="D46" s="38"/>
      <c r="E46" s="38"/>
      <c r="F46" s="37"/>
      <c r="G46" s="37"/>
      <c r="H46" s="42"/>
      <c r="I46" s="42"/>
      <c r="J46" s="42"/>
      <c r="K46" s="37"/>
      <c r="P46" s="37"/>
      <c r="Q46" s="37"/>
      <c r="R46" s="35"/>
      <c r="S46" s="35"/>
      <c r="T46" s="33" t="n">
        <v>230</v>
      </c>
      <c r="U46" s="34" t="n">
        <f aca="false">EXP($R$24+($R$25*LN(T46))+($R$26*(LN(T46))^2)+($R$27*(LN(T46))^3)+($R$28*(LN(T46))^4))</f>
        <v>0.23798589940832</v>
      </c>
      <c r="V46" s="35"/>
      <c r="W46" s="35"/>
      <c r="X46" s="37"/>
      <c r="Y46" s="37"/>
      <c r="Z46" s="38"/>
      <c r="AA46" s="35"/>
      <c r="AB46" s="61"/>
    </row>
    <row r="47" customFormat="false" ht="14.4" hidden="false" customHeight="false" outlineLevel="0" collapsed="false">
      <c r="A47" s="43"/>
      <c r="B47" s="43"/>
      <c r="C47" s="38"/>
      <c r="D47" s="38"/>
      <c r="E47" s="38"/>
      <c r="F47" s="37"/>
      <c r="G47" s="37"/>
      <c r="H47" s="42"/>
      <c r="I47" s="42"/>
      <c r="J47" s="42"/>
      <c r="K47" s="37"/>
      <c r="P47" s="37"/>
      <c r="Q47" s="37"/>
      <c r="R47" s="35"/>
      <c r="S47" s="35"/>
      <c r="T47" s="33" t="n">
        <v>235</v>
      </c>
      <c r="U47" s="34" t="n">
        <f aca="false">EXP($R$24+($R$25*LN(T47))+($R$26*(LN(T47))^2)+($R$27*(LN(T47))^3)+($R$28*(LN(T47))^4))</f>
        <v>0.23571501455973</v>
      </c>
      <c r="V47" s="35"/>
      <c r="W47" s="35"/>
      <c r="X47" s="37"/>
      <c r="Y47" s="37"/>
      <c r="Z47" s="38"/>
      <c r="AA47" s="35"/>
      <c r="AB47" s="61"/>
    </row>
    <row r="48" customFormat="false" ht="14.4" hidden="false" customHeight="false" outlineLevel="0" collapsed="false">
      <c r="A48" s="43"/>
      <c r="B48" s="43"/>
      <c r="C48" s="38"/>
      <c r="D48" s="38"/>
      <c r="E48" s="38"/>
      <c r="F48" s="37"/>
      <c r="G48" s="37"/>
      <c r="H48" s="42"/>
      <c r="I48" s="42"/>
      <c r="J48" s="42"/>
      <c r="K48" s="37"/>
      <c r="P48" s="37"/>
      <c r="Q48" s="37"/>
      <c r="R48" s="35"/>
      <c r="S48" s="35"/>
      <c r="T48" s="33" t="n">
        <v>240</v>
      </c>
      <c r="U48" s="34" t="n">
        <f aca="false">EXP($R$24+($R$25*LN(T48))+($R$26*(LN(T48))^2)+($R$27*(LN(T48))^3)+($R$28*(LN(T48))^4))</f>
        <v>0.233468713342828</v>
      </c>
      <c r="V48" s="35"/>
      <c r="W48" s="35"/>
      <c r="X48" s="37"/>
      <c r="Y48" s="37"/>
      <c r="Z48" s="38"/>
      <c r="AA48" s="35"/>
      <c r="AB48" s="61"/>
    </row>
    <row r="49" customFormat="false" ht="14.4" hidden="false" customHeight="false" outlineLevel="0" collapsed="false">
      <c r="A49" s="43"/>
      <c r="B49" s="43"/>
      <c r="C49" s="38"/>
      <c r="D49" s="38"/>
      <c r="E49" s="38"/>
      <c r="F49" s="37"/>
      <c r="G49" s="37"/>
      <c r="H49" s="42"/>
      <c r="I49" s="42"/>
      <c r="J49" s="42"/>
      <c r="K49" s="37"/>
      <c r="P49" s="37"/>
      <c r="Q49" s="37"/>
      <c r="R49" s="35"/>
      <c r="S49" s="35"/>
      <c r="T49" s="33" t="n">
        <v>245</v>
      </c>
      <c r="U49" s="34" t="n">
        <f aca="false">EXP($R$24+($R$25*LN(T49))+($R$26*(LN(T49))^2)+($R$27*(LN(T49))^3)+($R$28*(LN(T49))^4))</f>
        <v>0.231248391123758</v>
      </c>
      <c r="V49" s="35"/>
      <c r="W49" s="35"/>
      <c r="X49" s="37"/>
      <c r="Y49" s="37"/>
      <c r="Z49" s="38"/>
      <c r="AA49" s="35"/>
      <c r="AB49" s="61"/>
    </row>
    <row r="50" customFormat="false" ht="14.4" hidden="false" customHeight="false" outlineLevel="0" collapsed="false">
      <c r="A50" s="43"/>
      <c r="B50" s="43"/>
      <c r="C50" s="38"/>
      <c r="D50" s="38"/>
      <c r="E50" s="38"/>
      <c r="F50" s="37"/>
      <c r="G50" s="37"/>
      <c r="H50" s="42"/>
      <c r="I50" s="42"/>
      <c r="J50" s="42"/>
      <c r="K50" s="37"/>
      <c r="P50" s="37"/>
      <c r="Q50" s="37"/>
      <c r="R50" s="35"/>
      <c r="S50" s="35"/>
      <c r="T50" s="33" t="n">
        <v>250</v>
      </c>
      <c r="U50" s="34" t="n">
        <f aca="false">EXP($R$24+($R$25*LN(T50))+($R$26*(LN(T50))^2)+($R$27*(LN(T50))^3)+($R$28*(LN(T50))^4))</f>
        <v>0.22905519279915</v>
      </c>
      <c r="V50" s="35"/>
      <c r="W50" s="35"/>
      <c r="X50" s="37"/>
      <c r="Y50" s="37"/>
      <c r="Z50" s="38"/>
      <c r="AA50" s="35"/>
      <c r="AB50" s="61"/>
    </row>
    <row r="51" customFormat="false" ht="14.4" hidden="false" customHeight="false" outlineLevel="0" collapsed="false">
      <c r="A51" s="43"/>
      <c r="B51" s="43"/>
      <c r="C51" s="38"/>
      <c r="D51" s="38"/>
      <c r="E51" s="38"/>
      <c r="F51" s="37"/>
      <c r="G51" s="37"/>
      <c r="H51" s="42"/>
      <c r="I51" s="42"/>
      <c r="J51" s="42"/>
      <c r="K51" s="37"/>
      <c r="P51" s="37"/>
      <c r="Q51" s="37"/>
      <c r="R51" s="35"/>
      <c r="S51" s="35"/>
      <c r="T51" s="33" t="n">
        <v>255</v>
      </c>
      <c r="U51" s="34" t="n">
        <f aca="false">EXP($R$24+($R$25*LN(T51))+($R$26*(LN(T51))^2)+($R$27*(LN(T51))^3)+($R$28*(LN(T51))^4))</f>
        <v>0.226890044403061</v>
      </c>
      <c r="V51" s="35"/>
      <c r="W51" s="35"/>
      <c r="X51" s="37"/>
      <c r="Y51" s="37"/>
      <c r="Z51" s="38"/>
      <c r="AA51" s="35"/>
      <c r="AB51" s="61"/>
    </row>
    <row r="52" customFormat="false" ht="14.4" hidden="false" customHeight="false" outlineLevel="0" collapsed="false">
      <c r="A52" s="43"/>
      <c r="B52" s="43"/>
      <c r="C52" s="38"/>
      <c r="D52" s="38"/>
      <c r="E52" s="38"/>
      <c r="F52" s="37"/>
      <c r="G52" s="37"/>
      <c r="H52" s="42"/>
      <c r="I52" s="42"/>
      <c r="J52" s="42"/>
      <c r="K52" s="37"/>
      <c r="P52" s="37"/>
      <c r="Q52" s="37"/>
      <c r="R52" s="35"/>
      <c r="S52" s="35"/>
      <c r="T52" s="33" t="n">
        <v>260</v>
      </c>
      <c r="U52" s="34" t="n">
        <f aca="false">EXP($R$24+($R$25*LN(T52))+($R$26*(LN(T52))^2)+($R$27*(LN(T52))^3)+($R$28*(LN(T52))^4))</f>
        <v>0.224753680765633</v>
      </c>
      <c r="V52" s="35"/>
      <c r="W52" s="35"/>
      <c r="X52" s="37"/>
      <c r="Y52" s="37"/>
      <c r="Z52" s="38"/>
      <c r="AA52" s="35"/>
      <c r="AB52" s="61"/>
    </row>
    <row r="53" customFormat="false" ht="14.4" hidden="false" customHeight="false" outlineLevel="0" collapsed="false">
      <c r="A53" s="43"/>
      <c r="B53" s="43"/>
      <c r="C53" s="38"/>
      <c r="D53" s="38"/>
      <c r="E53" s="38"/>
      <c r="F53" s="37"/>
      <c r="G53" s="37"/>
      <c r="H53" s="42"/>
      <c r="I53" s="42"/>
      <c r="J53" s="42"/>
      <c r="K53" s="37"/>
      <c r="P53" s="37"/>
      <c r="Q53" s="37"/>
      <c r="R53" s="35"/>
      <c r="S53" s="35"/>
      <c r="T53" s="33" t="n">
        <v>265</v>
      </c>
      <c r="U53" s="34" t="n">
        <f aca="false">EXP($R$24+($R$25*LN(T53))+($R$26*(LN(T53))^2)+($R$27*(LN(T53))^3)+($R$28*(LN(T53))^4))</f>
        <v>0.22264666974097</v>
      </c>
      <c r="V53" s="35"/>
      <c r="W53" s="35"/>
      <c r="X53" s="37"/>
      <c r="Y53" s="37"/>
      <c r="Z53" s="38"/>
      <c r="AA53" s="35"/>
      <c r="AB53" s="61"/>
    </row>
    <row r="54" customFormat="false" ht="14.4" hidden="false" customHeight="false" outlineLevel="0" collapsed="false">
      <c r="P54" s="37"/>
      <c r="Q54" s="37"/>
      <c r="R54" s="35"/>
      <c r="S54" s="35"/>
      <c r="T54" s="33" t="n">
        <v>270</v>
      </c>
      <c r="U54" s="34" t="n">
        <f aca="false">EXP($R$24+($R$25*LN(T54))+($R$26*(LN(T54))^2)+($R$27*(LN(T54))^3)+($R$28*(LN(T54))^4))</f>
        <v>0.220569433449738</v>
      </c>
      <c r="V54" s="35"/>
      <c r="W54" s="35"/>
      <c r="X54" s="37"/>
      <c r="Y54" s="37"/>
      <c r="Z54" s="38"/>
      <c r="AA54" s="35"/>
      <c r="AB54" s="61"/>
    </row>
    <row r="55" customFormat="false" ht="14.4" hidden="false" customHeight="false" outlineLevel="0" collapsed="false">
      <c r="P55" s="37"/>
      <c r="Q55" s="37"/>
      <c r="R55" s="35"/>
      <c r="S55" s="35"/>
      <c r="T55" s="33" t="n">
        <v>275</v>
      </c>
      <c r="U55" s="34" t="n">
        <f aca="false">EXP($R$24+($R$25*LN(T55))+($R$26*(LN(T55))^2)+($R$27*(LN(T55))^3)+($R$28*(LN(T55))^4))</f>
        <v>0.218522266920469</v>
      </c>
      <c r="V55" s="35"/>
      <c r="W55" s="35"/>
      <c r="X55" s="37"/>
      <c r="Y55" s="37"/>
      <c r="Z55" s="38"/>
      <c r="AA55" s="35"/>
      <c r="AB55" s="61"/>
    </row>
    <row r="56" customFormat="false" ht="14.4" hidden="false" customHeight="false" outlineLevel="0" collapsed="false">
      <c r="P56" s="37"/>
      <c r="Q56" s="37"/>
      <c r="R56" s="35"/>
      <c r="S56" s="35"/>
      <c r="T56" s="33" t="n">
        <v>280</v>
      </c>
      <c r="U56" s="34" t="n">
        <f aca="false">EXP($R$24+($R$25*LN(T56))+($R$26*(LN(T56))^2)+($R$27*(LN(T56))^3)+($R$28*(LN(T56))^4))</f>
        <v>0.216505354461132</v>
      </c>
      <c r="V56" s="35"/>
      <c r="W56" s="35"/>
      <c r="X56" s="37"/>
      <c r="Y56" s="37"/>
      <c r="Z56" s="38"/>
      <c r="AA56" s="35"/>
      <c r="AB56" s="61"/>
    </row>
    <row r="57" customFormat="false" ht="14.4" hidden="false" customHeight="false" outlineLevel="0" collapsed="false">
      <c r="P57" s="37"/>
      <c r="Q57" s="37"/>
      <c r="R57" s="35"/>
      <c r="S57" s="35"/>
      <c r="T57" s="33" t="n">
        <v>285</v>
      </c>
      <c r="U57" s="34" t="n">
        <f aca="false">EXP($R$24+($R$25*LN(T57))+($R$26*(LN(T57))^2)+($R$27*(LN(T57))^3)+($R$28*(LN(T57))^4))</f>
        <v>0.214518784047787</v>
      </c>
      <c r="V57" s="35"/>
      <c r="W57" s="35"/>
      <c r="X57" s="37"/>
      <c r="Y57" s="37"/>
      <c r="Z57" s="38"/>
      <c r="AA57" s="35"/>
      <c r="AB57" s="61"/>
    </row>
    <row r="58" customFormat="false" ht="14.4" hidden="false" customHeight="false" outlineLevel="0" collapsed="false">
      <c r="P58" s="37"/>
      <c r="Q58" s="37"/>
      <c r="R58" s="35"/>
      <c r="S58" s="35"/>
      <c r="T58" s="33" t="n">
        <v>290</v>
      </c>
      <c r="U58" s="34" t="n">
        <f aca="false">EXP($R$24+($R$25*LN(T58))+($R$26*(LN(T58))^2)+($R$27*(LN(T58))^3)+($R$28*(LN(T58))^4))</f>
        <v>0.21256255997865</v>
      </c>
      <c r="V58" s="35"/>
      <c r="W58" s="35"/>
      <c r="X58" s="37"/>
      <c r="Y58" s="37"/>
      <c r="Z58" s="38"/>
      <c r="AA58" s="35"/>
      <c r="AB58" s="61"/>
    </row>
    <row r="59" customFormat="false" ht="14.4" hidden="false" customHeight="false" outlineLevel="0" collapsed="false">
      <c r="P59" s="37"/>
      <c r="Q59" s="37"/>
      <c r="R59" s="35"/>
      <c r="S59" s="35"/>
      <c r="T59" s="33" t="n">
        <v>295</v>
      </c>
      <c r="U59" s="34" t="n">
        <f aca="false">EXP($R$24+($R$25*LN(T59))+($R$26*(LN(T59))^2)+($R$27*(LN(T59))^3)+($R$28*(LN(T59))^4))</f>
        <v>0.210636614009084</v>
      </c>
      <c r="V59" s="35"/>
      <c r="W59" s="35"/>
      <c r="X59" s="37"/>
      <c r="Y59" s="37"/>
      <c r="Z59" s="38"/>
      <c r="AA59" s="35"/>
      <c r="AB59" s="61"/>
    </row>
    <row r="60" customFormat="false" ht="14.4" hidden="false" customHeight="false" outlineLevel="0" collapsed="false">
      <c r="P60" s="37"/>
      <c r="Q60" s="37"/>
      <c r="R60" s="35"/>
      <c r="S60" s="35"/>
      <c r="T60" s="33" t="n">
        <v>300</v>
      </c>
      <c r="U60" s="34" t="n">
        <f aca="false">EXP($R$24+($R$25*LN(T60))+($R$26*(LN(T60))^2)+($R$27*(LN(T60))^3)+($R$28*(LN(T60))^4))</f>
        <v>0.208740815154698</v>
      </c>
      <c r="V60" s="35"/>
      <c r="W60" s="35"/>
      <c r="X60" s="37"/>
      <c r="Y60" s="37"/>
      <c r="Z60" s="38"/>
      <c r="AA60" s="35"/>
      <c r="AB60" s="61"/>
    </row>
    <row r="61" customFormat="false" ht="14.4" hidden="false" customHeight="false" outlineLevel="0" collapsed="false">
      <c r="P61" s="37"/>
      <c r="Q61" s="37"/>
      <c r="R61" s="35"/>
      <c r="S61" s="35"/>
      <c r="T61" s="33" t="n">
        <v>305</v>
      </c>
      <c r="U61" s="34" t="n">
        <f aca="false">EXP($R$24+($R$25*LN(T61))+($R$26*(LN(T61))^2)+($R$27*(LN(T61))^3)+($R$28*(LN(T61))^4))</f>
        <v>0.206874978325371</v>
      </c>
      <c r="V61" s="35"/>
      <c r="W61" s="35"/>
      <c r="X61" s="37"/>
      <c r="Y61" s="37"/>
      <c r="Z61" s="38"/>
      <c r="AA61" s="35"/>
      <c r="AB61" s="61"/>
    </row>
    <row r="62" customFormat="false" ht="14.4" hidden="false" customHeight="false" outlineLevel="0" collapsed="false">
      <c r="P62" s="37"/>
      <c r="Q62" s="37"/>
      <c r="R62" s="35"/>
      <c r="S62" s="35"/>
      <c r="T62" s="33" t="n">
        <v>310</v>
      </c>
      <c r="U62" s="34" t="n">
        <f aca="false">EXP($R$24+($R$25*LN(T62))+($R$26*(LN(T62))^2)+($R$27*(LN(T62))^3)+($R$28*(LN(T62))^4))</f>
        <v>0.205038871932115</v>
      </c>
      <c r="V62" s="35"/>
      <c r="W62" s="35"/>
      <c r="X62" s="37"/>
      <c r="Y62" s="37"/>
      <c r="Z62" s="38"/>
      <c r="AA62" s="35"/>
      <c r="AB62" s="61"/>
    </row>
    <row r="63" customFormat="false" ht="14.4" hidden="false" customHeight="false" outlineLevel="0" collapsed="false">
      <c r="P63" s="37"/>
      <c r="Q63" s="37"/>
      <c r="R63" s="35"/>
      <c r="S63" s="35"/>
      <c r="T63" s="33" t="n">
        <v>315</v>
      </c>
      <c r="U63" s="34" t="n">
        <f aca="false">EXP($R$24+($R$25*LN(T63))+($R$26*(LN(T63))^2)+($R$27*(LN(T63))^3)+($R$28*(LN(T63))^4))</f>
        <v>0.20323222459051</v>
      </c>
      <c r="V63" s="35"/>
      <c r="W63" s="35"/>
      <c r="X63" s="37"/>
      <c r="Y63" s="37"/>
      <c r="Z63" s="38"/>
      <c r="AA63" s="35"/>
      <c r="AB63" s="61"/>
    </row>
    <row r="64" customFormat="false" ht="14.4" hidden="false" customHeight="false" outlineLevel="0" collapsed="false">
      <c r="T64" s="33" t="n">
        <v>320</v>
      </c>
      <c r="U64" s="34" t="n">
        <f aca="false">EXP($R$24+($R$25*LN(T64))+($R$26*(LN(T64))^2)+($R$27*(LN(T64))^3)+($R$28*(LN(T64))^4))</f>
        <v>0.201454731028819</v>
      </c>
      <c r="AB64" s="61"/>
    </row>
    <row r="65" customFormat="false" ht="14.4" hidden="false" customHeight="false" outlineLevel="0" collapsed="false">
      <c r="T65" s="33" t="n">
        <v>325</v>
      </c>
      <c r="U65" s="34" t="n">
        <f aca="false">EXP($R$24+($R$25*LN(T65))+($R$26*(LN(T65))^2)+($R$27*(LN(T65))^3)+($R$28*(LN(T65))^4))</f>
        <v>0.199706057295309</v>
      </c>
      <c r="AB65" s="61"/>
    </row>
    <row r="66" customFormat="false" ht="14.4" hidden="false" customHeight="false" outlineLevel="0" collapsed="false">
      <c r="T66" s="33" t="n">
        <v>330</v>
      </c>
      <c r="U66" s="34" t="n">
        <f aca="false">EXP($R$24+($R$25*LN(T66))+($R$26*(LN(T66))^2)+($R$27*(LN(T66))^3)+($R$28*(LN(T66))^4))</f>
        <v>0.197985845347578</v>
      </c>
      <c r="AB66" s="61"/>
    </row>
    <row r="67" customFormat="false" ht="14.4" hidden="false" customHeight="false" outlineLevel="0" collapsed="false">
      <c r="T67" s="33" t="n">
        <v>335</v>
      </c>
      <c r="U67" s="34" t="n">
        <f aca="false">EXP($R$24+($R$25*LN(T67))+($R$26*(LN(T67))^2)+($R$27*(LN(T67))^3)+($R$28*(LN(T67))^4))</f>
        <v>0.196293717096465</v>
      </c>
      <c r="AB67" s="61"/>
    </row>
    <row r="68" customFormat="false" ht="14.4" hidden="false" customHeight="false" outlineLevel="0" collapsed="false">
      <c r="T68" s="33" t="n">
        <v>340</v>
      </c>
      <c r="U68" s="34" t="n">
        <f aca="false">EXP($R$24+($R$25*LN(T68))+($R$26*(LN(T68))^2)+($R$27*(LN(T68))^3)+($R$28*(LN(T68))^4))</f>
        <v>0.194629277968195</v>
      </c>
      <c r="AB68" s="61"/>
    </row>
    <row r="69" customFormat="false" ht="14.4" hidden="false" customHeight="false" outlineLevel="0" collapsed="false">
      <c r="T69" s="33" t="n">
        <v>345</v>
      </c>
      <c r="U69" s="34" t="n">
        <f aca="false">EXP($R$24+($R$25*LN(T69))+($R$26*(LN(T69))^2)+($R$27*(LN(T69))^3)+($R$28*(LN(T69))^4))</f>
        <v>0.192992120040777</v>
      </c>
      <c r="AB69" s="61"/>
    </row>
    <row r="70" customFormat="false" ht="14.4" hidden="false" customHeight="false" outlineLevel="0" collapsed="false">
      <c r="T70" s="33" t="n">
        <v>350</v>
      </c>
      <c r="U70" s="34" t="n">
        <f aca="false">EXP($R$24+($R$25*LN(T70))+($R$26*(LN(T70))^2)+($R$27*(LN(T70))^3)+($R$28*(LN(T70))^4))</f>
        <v>0.191381824803849</v>
      </c>
      <c r="AB70" s="61"/>
    </row>
    <row r="71" customFormat="false" ht="14.4" hidden="false" customHeight="false" outlineLevel="0" collapsed="false">
      <c r="T71" s="33" t="n">
        <v>355</v>
      </c>
      <c r="U71" s="34" t="n">
        <f aca="false">EXP($R$24+($R$25*LN(T71))+($R$26*(LN(T71))^2)+($R$27*(LN(T71))^3)+($R$28*(LN(T71))^4))</f>
        <v>0.189797965585284</v>
      </c>
      <c r="AB71" s="61"/>
    </row>
    <row r="72" customFormat="false" ht="14.4" hidden="false" customHeight="false" outlineLevel="0" collapsed="false">
      <c r="T72" s="33" t="n">
        <v>360</v>
      </c>
      <c r="U72" s="34" t="n">
        <f aca="false">EXP($R$24+($R$25*LN(T72))+($R$26*(LN(T72))^2)+($R$27*(LN(T72))^3)+($R$28*(LN(T72))^4))</f>
        <v>0.188240109682817</v>
      </c>
      <c r="AB72" s="61"/>
    </row>
    <row r="73" customFormat="false" ht="14.4" hidden="false" customHeight="false" outlineLevel="0" collapsed="false">
      <c r="T73" s="33" t="n">
        <v>365</v>
      </c>
      <c r="U73" s="34" t="n">
        <f aca="false">EXP($R$24+($R$25*LN(T73))+($R$26*(LN(T73))^2)+($R$27*(LN(T73))^3)+($R$28*(LN(T73))^4))</f>
        <v>0.18670782023431</v>
      </c>
      <c r="AB73" s="61"/>
    </row>
    <row r="74" customFormat="false" ht="14.4" hidden="false" customHeight="false" outlineLevel="0" collapsed="false">
      <c r="T74" s="33" t="n">
        <v>370</v>
      </c>
      <c r="U74" s="34" t="n">
        <f aca="false">EXP($R$24+($R$25*LN(T74))+($R$26*(LN(T74))^2)+($R$27*(LN(T74))^3)+($R$28*(LN(T74))^4))</f>
        <v>0.185200657856468</v>
      </c>
      <c r="AB74" s="61"/>
    </row>
    <row r="75" customFormat="false" ht="14.4" hidden="false" customHeight="false" outlineLevel="0" collapsed="false">
      <c r="T75" s="33" t="n">
        <v>375</v>
      </c>
      <c r="U75" s="34" t="n">
        <f aca="false">EXP($R$24+($R$25*LN(T75))+($R$26*(LN(T75))^2)+($R$27*(LN(T75))^3)+($R$28*(LN(T75))^4))</f>
        <v>0.183718182078264</v>
      </c>
      <c r="AB75" s="61"/>
    </row>
    <row r="76" customFormat="false" ht="14.4" hidden="false" customHeight="false" outlineLevel="0" collapsed="false">
      <c r="T76" s="33" t="n">
        <v>380</v>
      </c>
      <c r="U76" s="34" t="n">
        <f aca="false">EXP($R$24+($R$25*LN(T76))+($R$26*(LN(T76))^2)+($R$27*(LN(T76))^3)+($R$28*(LN(T76))^4))</f>
        <v>0.18225995259232</v>
      </c>
    </row>
    <row r="77" customFormat="false" ht="14.4" hidden="false" customHeight="false" outlineLevel="0" collapsed="false">
      <c r="T77" s="33" t="n">
        <v>385</v>
      </c>
      <c r="U77" s="34" t="n">
        <f aca="false">EXP($R$24+($R$25*LN(T77))+($R$26*(LN(T77))^2)+($R$27*(LN(T77))^3)+($R$28*(LN(T77))^4))</f>
        <v>0.180825530344863</v>
      </c>
    </row>
    <row r="78" customFormat="false" ht="14.4" hidden="false" customHeight="false" outlineLevel="0" collapsed="false">
      <c r="T78" s="33" t="n">
        <v>390</v>
      </c>
      <c r="U78" s="34" t="n">
        <f aca="false">EXP($R$24+($R$25*LN(T78))+($R$26*(LN(T78))^2)+($R$27*(LN(T78))^3)+($R$28*(LN(T78))^4))</f>
        <v>0.179414478482458</v>
      </c>
    </row>
    <row r="79" customFormat="false" ht="14.4" hidden="false" customHeight="false" outlineLevel="0" collapsed="false">
      <c r="T79" s="33" t="n">
        <v>395</v>
      </c>
      <c r="U79" s="34" t="n">
        <f aca="false">EXP($R$24+($R$25*LN(T79))+($R$26*(LN(T79))^2)+($R$27*(LN(T79))^3)+($R$28*(LN(T79))^4))</f>
        <v>0.178026363171681</v>
      </c>
    </row>
    <row r="80" customFormat="false" ht="14.4" hidden="false" customHeight="false" outlineLevel="0" collapsed="false">
      <c r="T80" s="33" t="n">
        <v>400</v>
      </c>
      <c r="U80" s="34" t="n">
        <f aca="false">EXP($R$24+($R$25*LN(T80))+($R$26*(LN(T80))^2)+($R$27*(LN(T80))^3)+($R$28*(LN(T80))^4))</f>
        <v>0.176660754306091</v>
      </c>
    </row>
    <row r="81" customFormat="false" ht="14.4" hidden="false" customHeight="false" outlineLevel="0" collapsed="false">
      <c r="T81" s="33" t="n">
        <v>405</v>
      </c>
      <c r="U81" s="34" t="n">
        <f aca="false">EXP($R$24+($R$25*LN(T81))+($R$26*(LN(T81))^2)+($R$27*(LN(T81))^3)+($R$28*(LN(T81))^4))</f>
        <v>0.175317226113223</v>
      </c>
    </row>
    <row r="82" customFormat="false" ht="14.4" hidden="false" customHeight="false" outlineLevel="0" collapsed="false">
      <c r="T82" s="33" t="n">
        <v>410</v>
      </c>
      <c r="U82" s="34" t="n">
        <f aca="false">EXP($R$24+($R$25*LN(T82))+($R$26*(LN(T82))^2)+($R$27*(LN(T82))^3)+($R$28*(LN(T82))^4))</f>
        <v>0.173995357672881</v>
      </c>
    </row>
    <row r="83" customFormat="false" ht="14.4" hidden="false" customHeight="false" outlineLevel="0" collapsed="false">
      <c r="T83" s="33" t="n">
        <v>415</v>
      </c>
      <c r="U83" s="34" t="n">
        <f aca="false">EXP($R$24+($R$25*LN(T83))+($R$26*(LN(T83))^2)+($R$27*(LN(T83))^3)+($R$28*(LN(T83))^4))</f>
        <v>0.172694733356822</v>
      </c>
    </row>
    <row r="84" customFormat="false" ht="14.4" hidden="false" customHeight="false" outlineLevel="0" collapsed="false">
      <c r="T84" s="33" t="n">
        <v>420</v>
      </c>
      <c r="U84" s="34" t="n">
        <f aca="false">EXP($R$24+($R$25*LN(T84))+($R$26*(LN(T84))^2)+($R$27*(LN(T84))^3)+($R$28*(LN(T84))^4))</f>
        <v>0.171414943198717</v>
      </c>
    </row>
    <row r="85" customFormat="false" ht="14.4" hidden="false" customHeight="false" outlineLevel="0" collapsed="false">
      <c r="T85" s="33" t="n">
        <v>425</v>
      </c>
      <c r="U85" s="34" t="n">
        <f aca="false">EXP($R$24+($R$25*LN(T85))+($R$26*(LN(T85))^2)+($R$27*(LN(T85))^3)+($R$28*(LN(T85))^4))</f>
        <v>0.170155583202382</v>
      </c>
    </row>
    <row r="86" customFormat="false" ht="14.4" hidden="false" customHeight="false" outlineLevel="0" collapsed="false">
      <c r="T86" s="33" t="n">
        <v>430</v>
      </c>
      <c r="U86" s="34" t="n">
        <f aca="false">EXP($R$24+($R$25*LN(T86))+($R$26*(LN(T86))^2)+($R$27*(LN(T86))^3)+($R$28*(LN(T86))^4))</f>
        <v>0.168916255595308</v>
      </c>
    </row>
    <row r="87" customFormat="false" ht="14.4" hidden="false" customHeight="false" outlineLevel="0" collapsed="false">
      <c r="T87" s="33" t="n">
        <v>435</v>
      </c>
      <c r="U87" s="34" t="n">
        <f aca="false">EXP($R$24+($R$25*LN(T87))+($R$26*(LN(T87))^2)+($R$27*(LN(T87))^3)+($R$28*(LN(T87))^4))</f>
        <v>0.167696569033811</v>
      </c>
    </row>
    <row r="88" customFormat="false" ht="14.4" hidden="false" customHeight="false" outlineLevel="0" collapsed="false">
      <c r="T88" s="33" t="n">
        <v>440</v>
      </c>
      <c r="U88" s="34" t="n">
        <f aca="false">EXP($R$24+($R$25*LN(T88))+($R$26*(LN(T88))^2)+($R$27*(LN(T88))^3)+($R$28*(LN(T88))^4))</f>
        <v>0.166496138765417</v>
      </c>
    </row>
    <row r="89" customFormat="false" ht="14.4" hidden="false" customHeight="false" outlineLevel="0" collapsed="false">
      <c r="T89" s="33" t="n">
        <v>445</v>
      </c>
      <c r="U89" s="34" t="n">
        <f aca="false">EXP($R$24+($R$25*LN(T89))+($R$26*(LN(T89))^2)+($R$27*(LN(T89))^3)+($R$28*(LN(T89))^4))</f>
        <v>0.165314586753469</v>
      </c>
    </row>
    <row r="90" customFormat="false" ht="14.4" hidden="false" customHeight="false" outlineLevel="0" collapsed="false">
      <c r="T90" s="33" t="n">
        <v>450</v>
      </c>
      <c r="U90" s="34" t="n">
        <f aca="false">EXP($R$24+($R$25*LN(T90))+($R$26*(LN(T90))^2)+($R$27*(LN(T90))^3)+($R$28*(LN(T90))^4))</f>
        <v>0.164151541768378</v>
      </c>
    </row>
    <row r="91" customFormat="false" ht="14.4" hidden="false" customHeight="false" outlineLevel="0" collapsed="false">
      <c r="T91" s="33" t="n">
        <v>455</v>
      </c>
      <c r="U91" s="34" t="n">
        <f aca="false">EXP($R$24+($R$25*LN(T91))+($R$26*(LN(T91))^2)+($R$27*(LN(T91))^3)+($R$28*(LN(T91))^4))</f>
        <v>0.163006639449574</v>
      </c>
    </row>
    <row r="92" customFormat="false" ht="14.4" hidden="false" customHeight="false" outlineLevel="0" collapsed="false">
      <c r="T92" s="33" t="n">
        <v>460</v>
      </c>
      <c r="U92" s="34" t="n">
        <f aca="false">EXP($R$24+($R$25*LN(T92))+($R$26*(LN(T92))^2)+($R$27*(LN(T92))^3)+($R$28*(LN(T92))^4))</f>
        <v>0.161879522341591</v>
      </c>
    </row>
    <row r="93" customFormat="false" ht="14.4" hidden="false" customHeight="false" outlineLevel="0" collapsed="false">
      <c r="T93" s="33" t="n">
        <v>465</v>
      </c>
      <c r="U93" s="34" t="n">
        <f aca="false">EXP($R$24+($R$25*LN(T93))+($R$26*(LN(T93))^2)+($R$27*(LN(T93))^3)+($R$28*(LN(T93))^4))</f>
        <v>0.160769839907516</v>
      </c>
    </row>
    <row r="94" customFormat="false" ht="14.4" hidden="false" customHeight="false" outlineLevel="0" collapsed="false">
      <c r="T94" s="33" t="n">
        <v>470</v>
      </c>
      <c r="U94" s="34" t="n">
        <f aca="false">EXP($R$24+($R$25*LN(T94))+($R$26*(LN(T94))^2)+($R$27*(LN(T94))^3)+($R$28*(LN(T94))^4))</f>
        <v>0.159677248522585</v>
      </c>
    </row>
    <row r="95" customFormat="false" ht="14.4" hidden="false" customHeight="false" outlineLevel="0" collapsed="false">
      <c r="T95" s="33" t="n">
        <v>475</v>
      </c>
      <c r="U95" s="34" t="n">
        <f aca="false">EXP($R$24+($R$25*LN(T95))+($R$26*(LN(T95))^2)+($R$27*(LN(T95))^3)+($R$28*(LN(T95))^4))</f>
        <v>0.158601411450451</v>
      </c>
    </row>
    <row r="96" customFormat="false" ht="14.4" hidden="false" customHeight="false" outlineLevel="0" collapsed="false">
      <c r="T96" s="33" t="n">
        <v>480</v>
      </c>
      <c r="U96" s="34" t="n">
        <f aca="false">EXP($R$24+($R$25*LN(T96))+($R$26*(LN(T96))^2)+($R$27*(LN(T96))^3)+($R$28*(LN(T96))^4))</f>
        <v>0.157541998804334</v>
      </c>
    </row>
    <row r="97" customFormat="false" ht="14.4" hidden="false" customHeight="false" outlineLevel="0" collapsed="false">
      <c r="T97" s="33" t="n">
        <v>485</v>
      </c>
      <c r="U97" s="34" t="n">
        <f aca="false">EXP($R$24+($R$25*LN(T97))+($R$26*(LN(T97))^2)+($R$27*(LN(T97))^3)+($R$28*(LN(T97))^4))</f>
        <v>0.156498687495084</v>
      </c>
    </row>
    <row r="98" customFormat="false" ht="14.4" hidden="false" customHeight="false" outlineLevel="0" collapsed="false">
      <c r="T98" s="33" t="n">
        <v>490</v>
      </c>
      <c r="U98" s="34" t="n">
        <f aca="false">EXP($R$24+($R$25*LN(T98))+($R$26*(LN(T98))^2)+($R$27*(LN(T98))^3)+($R$28*(LN(T98))^4))</f>
        <v>0.155471161167897</v>
      </c>
    </row>
    <row r="99" customFormat="false" ht="14.4" hidden="false" customHeight="false" outlineLevel="0" collapsed="false">
      <c r="T99" s="33" t="n">
        <v>495</v>
      </c>
      <c r="U99" s="34" t="n">
        <f aca="false">EXP($R$24+($R$25*LN(T99))+($R$26*(LN(T99))^2)+($R$27*(LN(T99))^3)+($R$28*(LN(T99))^4))</f>
        <v>0.154459110129315</v>
      </c>
    </row>
    <row r="100" customFormat="false" ht="14.4" hidden="false" customHeight="false" outlineLevel="0" collapsed="false">
      <c r="T100" s="33" t="n">
        <v>500</v>
      </c>
      <c r="U100" s="34" t="n">
        <f aca="false">EXP($R$24+($R$25*LN(T100))+($R$26*(LN(T100))^2)+($R$27*(LN(T100))^3)+($R$28*(LN(T100))^4))</f>
        <v>0.153462231265857</v>
      </c>
    </row>
    <row r="101" customFormat="false" ht="14.4" hidden="false" customHeight="false" outlineLevel="0" collapsed="false">
      <c r="T101" s="33" t="n">
        <v>505</v>
      </c>
      <c r="U101" s="34" t="n">
        <f aca="false">EXP($R$24+($R$25*LN(T101))+($R$26*(LN(T101))^2)+($R$27*(LN(T101))^3)+($R$28*(LN(T101))^4))</f>
        <v>0.152480227955607</v>
      </c>
    </row>
    <row r="102" customFormat="false" ht="14.4" hidden="false" customHeight="false" outlineLevel="0" collapsed="false">
      <c r="T102" s="33" t="n">
        <v>510</v>
      </c>
      <c r="U102" s="34" t="n">
        <f aca="false">EXP($R$24+($R$25*LN(T102))+($R$26*(LN(T102))^2)+($R$27*(LN(T102))^3)+($R$28*(LN(T102))^4))</f>
        <v>0.151512809973825</v>
      </c>
    </row>
    <row r="103" customFormat="false" ht="14.4" hidden="false" customHeight="false" outlineLevel="0" collapsed="false">
      <c r="T103" s="33" t="n">
        <v>515</v>
      </c>
      <c r="U103" s="34" t="n">
        <f aca="false">EXP($R$24+($R$25*LN(T103))+($R$26*(LN(T103))^2)+($R$27*(LN(T103))^3)+($R$28*(LN(T103))^4))</f>
        <v>0.150559693393605</v>
      </c>
    </row>
    <row r="104" customFormat="false" ht="14.4" hidden="false" customHeight="false" outlineLevel="0" collapsed="false">
      <c r="T104" s="33" t="n">
        <v>520</v>
      </c>
      <c r="U104" s="34" t="n">
        <f aca="false">EXP($R$24+($R$25*LN(T104))+($R$26*(LN(T104))^2)+($R$27*(LN(T104))^3)+($R$28*(LN(T104))^4))</f>
        <v>0.149620600482442</v>
      </c>
    </row>
    <row r="105" customFormat="false" ht="14.4" hidden="false" customHeight="false" outlineLevel="0" collapsed="false">
      <c r="T105" s="33" t="n">
        <v>525</v>
      </c>
      <c r="U105" s="34" t="n">
        <f aca="false">EXP($R$24+($R$25*LN(T105))+($R$26*(LN(T105))^2)+($R$27*(LN(T105))^3)+($R$28*(LN(T105))^4))</f>
        <v>0.148695259595519</v>
      </c>
    </row>
    <row r="106" customFormat="false" ht="14.4" hidden="false" customHeight="false" outlineLevel="0" collapsed="false">
      <c r="T106" s="33" t="n">
        <v>530</v>
      </c>
      <c r="U106" s="34" t="n">
        <f aca="false">EXP($R$24+($R$25*LN(T106))+($R$26*(LN(T106))^2)+($R$27*(LN(T106))^3)+($R$28*(LN(T106))^4))</f>
        <v>0.147783405066377</v>
      </c>
    </row>
    <row r="107" customFormat="false" ht="14.4" hidden="false" customHeight="false" outlineLevel="0" collapsed="false">
      <c r="T107" s="33" t="n">
        <v>535</v>
      </c>
      <c r="U107" s="34" t="n">
        <f aca="false">EXP($R$24+($R$25*LN(T107))+($R$26*(LN(T107))^2)+($R$27*(LN(T107))^3)+($R$28*(LN(T107))^4))</f>
        <v>0.146884777095627</v>
      </c>
    </row>
    <row r="108" customFormat="false" ht="14.4" hidden="false" customHeight="false" outlineLevel="0" collapsed="false">
      <c r="T108" s="33" t="n">
        <v>540</v>
      </c>
      <c r="U108" s="34" t="n">
        <f aca="false">EXP($R$24+($R$25*LN(T108))+($R$26*(LN(T108))^2)+($R$27*(LN(T108))^3)+($R$28*(LN(T108))^4))</f>
        <v>0.14599912163819</v>
      </c>
    </row>
    <row r="109" customFormat="false" ht="14.4" hidden="false" customHeight="false" outlineLevel="0" collapsed="false">
      <c r="T109" s="33" t="n">
        <v>545</v>
      </c>
      <c r="U109" s="34" t="n">
        <f aca="false">EXP($R$24+($R$25*LN(T109))+($R$26*(LN(T109))^2)+($R$27*(LN(T109))^3)+($R$28*(LN(T109))^4))</f>
        <v>0.14512619028962</v>
      </c>
    </row>
    <row r="110" customFormat="false" ht="14.4" hidden="false" customHeight="false" outlineLevel="0" collapsed="false">
      <c r="T110" s="33" t="n">
        <v>550</v>
      </c>
      <c r="U110" s="34" t="n">
        <f aca="false">EXP($R$24+($R$25*LN(T110))+($R$26*(LN(T110))^2)+($R$27*(LN(T110))^3)+($R$28*(LN(T110))^4))</f>
        <v>0.14426574017187</v>
      </c>
    </row>
    <row r="111" customFormat="false" ht="14.4" hidden="false" customHeight="false" outlineLevel="0" collapsed="false">
      <c r="T111" s="33" t="n">
        <v>555</v>
      </c>
      <c r="U111" s="34" t="n">
        <f aca="false">EXP($R$24+($R$25*LN(T111))+($R$26*(LN(T111))^2)+($R$27*(LN(T111))^3)+($R$28*(LN(T111))^4))</f>
        <v>0.143417533818898</v>
      </c>
    </row>
    <row r="112" customFormat="false" ht="14.4" hidden="false" customHeight="false" outlineLevel="0" collapsed="false">
      <c r="T112" s="33" t="n">
        <v>560</v>
      </c>
      <c r="U112" s="34" t="n">
        <f aca="false">EXP($R$24+($R$25*LN(T112))+($R$26*(LN(T112))^2)+($R$27*(LN(T112))^3)+($R$28*(LN(T112))^4))</f>
        <v>0.142581339062474</v>
      </c>
    </row>
    <row r="113" customFormat="false" ht="14.4" hidden="false" customHeight="false" outlineLevel="0" collapsed="false">
      <c r="T113" s="33" t="n">
        <v>565</v>
      </c>
      <c r="U113" s="34" t="n">
        <f aca="false">EXP($R$24+($R$25*LN(T113))+($R$26*(LN(T113))^2)+($R$27*(LN(T113))^3)+($R$28*(LN(T113))^4))</f>
        <v>0.141756928918409</v>
      </c>
    </row>
    <row r="114" customFormat="false" ht="14.4" hidden="false" customHeight="false" outlineLevel="0" collapsed="false">
      <c r="T114" s="33" t="n">
        <v>570</v>
      </c>
      <c r="U114" s="34" t="n">
        <f aca="false">EXP($R$24+($R$25*LN(T114))+($R$26*(LN(T114))^2)+($R$27*(LN(T114))^3)+($R$28*(LN(T114))^4))</f>
        <v>0.140944081473515</v>
      </c>
    </row>
    <row r="115" customFormat="false" ht="14.4" hidden="false" customHeight="false" outlineLevel="0" collapsed="false">
      <c r="T115" s="33" t="n">
        <v>575</v>
      </c>
      <c r="U115" s="34" t="n">
        <f aca="false">EXP($R$24+($R$25*LN(T115))+($R$26*(LN(T115))^2)+($R$27*(LN(T115))^3)+($R$28*(LN(T115))^4))</f>
        <v>0.14014257977348</v>
      </c>
    </row>
    <row r="116" customFormat="false" ht="14.4" hidden="false" customHeight="false" outlineLevel="0" collapsed="false">
      <c r="T116" s="33" t="n">
        <v>580</v>
      </c>
      <c r="U116" s="34" t="n">
        <f aca="false">EXP($R$24+($R$25*LN(T116))+($R$26*(LN(T116))^2)+($R$27*(LN(T116))^3)+($R$28*(LN(T116))^4))</f>
        <v>0.139352211711867</v>
      </c>
    </row>
    <row r="117" customFormat="false" ht="14.4" hidden="false" customHeight="false" outlineLevel="0" collapsed="false">
      <c r="T117" s="33" t="n">
        <v>585</v>
      </c>
      <c r="U117" s="34" t="n">
        <f aca="false">EXP($R$24+($R$25*LN(T117))+($R$26*(LN(T117))^2)+($R$27*(LN(T117))^3)+($R$28*(LN(T117))^4))</f>
        <v>0.138572769920375</v>
      </c>
    </row>
    <row r="118" customFormat="false" ht="14.4" hidden="false" customHeight="false" outlineLevel="0" collapsed="false">
      <c r="T118" s="33" t="n">
        <v>590</v>
      </c>
      <c r="U118" s="34" t="n">
        <f aca="false">EXP($R$24+($R$25*LN(T118))+($R$26*(LN(T118))^2)+($R$27*(LN(T118))^3)+($R$28*(LN(T118))^4))</f>
        <v>0.137804051660534</v>
      </c>
    </row>
    <row r="119" customFormat="false" ht="14.4" hidden="false" customHeight="false" outlineLevel="0" collapsed="false">
      <c r="T119" s="33" t="n">
        <v>595</v>
      </c>
      <c r="U119" s="34" t="n">
        <f aca="false">EXP($R$24+($R$25*LN(T119))+($R$26*(LN(T119))^2)+($R$27*(LN(T119))^3)+($R$28*(LN(T119))^4))</f>
        <v>0.137045858716914</v>
      </c>
    </row>
    <row r="120" customFormat="false" ht="14.4" hidden="false" customHeight="false" outlineLevel="0" collapsed="false">
      <c r="T120" s="33" t="n">
        <v>600</v>
      </c>
      <c r="U120" s="34" t="n">
        <f aca="false">EXP($R$24+($R$25*LN(T120))+($R$26*(LN(T120))^2)+($R$27*(LN(T120))^3)+($R$28*(LN(T120))^4))</f>
        <v>0.136297997291982</v>
      </c>
    </row>
    <row r="121" customFormat="false" ht="14.4" hidden="false" customHeight="false" outlineLevel="0" collapsed="false">
      <c r="T121" s="33" t="n">
        <v>605</v>
      </c>
      <c r="U121" s="34" t="n">
        <f aca="false">EXP($R$24+($R$25*LN(T121))+($R$26*(LN(T121))^2)+($R$27*(LN(T121))^3)+($R$28*(LN(T121))^4))</f>
        <v>0.135560277902668</v>
      </c>
    </row>
    <row r="122" customFormat="false" ht="14.4" hidden="false" customHeight="false" outlineLevel="0" collapsed="false">
      <c r="T122" s="33" t="n">
        <v>610</v>
      </c>
      <c r="U122" s="34" t="n">
        <f aca="false">EXP($R$24+($R$25*LN(T122))+($R$26*(LN(T122))^2)+($R$27*(LN(T122))^3)+($R$28*(LN(T122))^4))</f>
        <v>0.134832515278712</v>
      </c>
    </row>
    <row r="123" customFormat="false" ht="14.4" hidden="false" customHeight="false" outlineLevel="0" collapsed="false">
      <c r="T123" s="33" t="n">
        <v>615</v>
      </c>
      <c r="U123" s="34" t="n">
        <f aca="false">EXP($R$24+($R$25*LN(T123))+($R$26*(LN(T123))^2)+($R$27*(LN(T123))^3)+($R$28*(LN(T123))^4))</f>
        <v>0.13411452826285</v>
      </c>
    </row>
    <row r="124" customFormat="false" ht="14.4" hidden="false" customHeight="false" outlineLevel="0" collapsed="false">
      <c r="T124" s="33" t="n">
        <v>620</v>
      </c>
      <c r="U124" s="34" t="n">
        <f aca="false">EXP($R$24+($R$25*LN(T124))+($R$26*(LN(T124))^2)+($R$27*(LN(T124))^3)+($R$28*(LN(T124))^4))</f>
        <v>0.133406139712881</v>
      </c>
    </row>
    <row r="125" customFormat="false" ht="14.4" hidden="false" customHeight="false" outlineLevel="0" collapsed="false">
      <c r="T125" s="33" t="n">
        <v>625</v>
      </c>
      <c r="U125" s="34" t="n">
        <f aca="false">EXP($R$24+($R$25*LN(T125))+($R$26*(LN(T125))^2)+($R$27*(LN(T125))^3)+($R$28*(LN(T125))^4))</f>
        <v>0.132707176405655</v>
      </c>
    </row>
    <row r="126" customFormat="false" ht="14.4" hidden="false" customHeight="false" outlineLevel="0" collapsed="false">
      <c r="T126" s="33" t="n">
        <v>630</v>
      </c>
      <c r="U126" s="34" t="n">
        <f aca="false">EXP($R$24+($R$25*LN(T126))+($R$26*(LN(T126))^2)+($R$27*(LN(T126))^3)+($R$28*(LN(T126))^4))</f>
        <v>0.132017468942979</v>
      </c>
    </row>
    <row r="127" customFormat="false" ht="14.4" hidden="false" customHeight="false" outlineLevel="0" collapsed="false">
      <c r="T127" s="33" t="n">
        <v>635</v>
      </c>
      <c r="U127" s="34" t="n">
        <f aca="false">EXP($R$24+($R$25*LN(T127))+($R$26*(LN(T127))^2)+($R$27*(LN(T127))^3)+($R$28*(LN(T127))^4))</f>
        <v>0.131336851659492</v>
      </c>
    </row>
    <row r="128" customFormat="false" ht="14.4" hidden="false" customHeight="false" outlineLevel="0" collapsed="false">
      <c r="T128" s="33" t="n">
        <v>640</v>
      </c>
      <c r="U128" s="34" t="n">
        <f aca="false">EXP($R$24+($R$25*LN(T128))+($R$26*(LN(T128))^2)+($R$27*(LN(T128))^3)+($R$28*(LN(T128))^4))</f>
        <v>0.130665162532488</v>
      </c>
    </row>
    <row r="129" customFormat="false" ht="14.4" hidden="false" customHeight="false" outlineLevel="0" collapsed="false">
      <c r="T129" s="33" t="n">
        <v>645</v>
      </c>
      <c r="U129" s="34" t="n">
        <f aca="false">EXP($R$24+($R$25*LN(T129))+($R$26*(LN(T129))^2)+($R$27*(LN(T129))^3)+($R$28*(LN(T129))^4))</f>
        <v>0.130002243093711</v>
      </c>
    </row>
    <row r="130" customFormat="false" ht="14.4" hidden="false" customHeight="false" outlineLevel="0" collapsed="false">
      <c r="T130" s="33" t="n">
        <v>650</v>
      </c>
      <c r="U130" s="34" t="n">
        <f aca="false">EXP($R$24+($R$25*LN(T130))+($R$26*(LN(T130))^2)+($R$27*(LN(T130))^3)+($R$28*(LN(T130))^4))</f>
        <v>0.129347938343092</v>
      </c>
    </row>
    <row r="131" customFormat="false" ht="14.4" hidden="false" customHeight="false" outlineLevel="0" collapsed="false">
      <c r="T131" s="33" t="n">
        <v>655</v>
      </c>
      <c r="U131" s="34" t="n">
        <f aca="false">EXP($R$24+($R$25*LN(T131))+($R$26*(LN(T131))^2)+($R$27*(LN(T131))^3)+($R$28*(LN(T131))^4))</f>
        <v>0.12870209666445</v>
      </c>
    </row>
    <row r="132" customFormat="false" ht="14.4" hidden="false" customHeight="false" outlineLevel="0" collapsed="false">
      <c r="T132" s="33" t="n">
        <v>660</v>
      </c>
      <c r="U132" s="34" t="n">
        <f aca="false">EXP($R$24+($R$25*LN(T132))+($R$26*(LN(T132))^2)+($R$27*(LN(T132))^3)+($R$28*(LN(T132))^4))</f>
        <v>0.128064569743113</v>
      </c>
    </row>
    <row r="133" customFormat="false" ht="14.4" hidden="false" customHeight="false" outlineLevel="0" collapsed="false">
      <c r="T133" s="33" t="n">
        <v>665</v>
      </c>
      <c r="U133" s="34" t="n">
        <f aca="false">EXP($R$24+($R$25*LN(T133))+($R$26*(LN(T133))^2)+($R$27*(LN(T133))^3)+($R$28*(LN(T133))^4))</f>
        <v>0.12743521248547</v>
      </c>
    </row>
    <row r="134" customFormat="false" ht="14.4" hidden="false" customHeight="false" outlineLevel="0" collapsed="false">
      <c r="T134" s="33" t="n">
        <v>670</v>
      </c>
      <c r="U134" s="34" t="n">
        <f aca="false">EXP($R$24+($R$25*LN(T134))+($R$26*(LN(T134))^2)+($R$27*(LN(T134))^3)+($R$28*(LN(T134))^4))</f>
        <v>0.126813882940406</v>
      </c>
    </row>
    <row r="135" customFormat="false" ht="14.4" hidden="false" customHeight="false" outlineLevel="0" collapsed="false">
      <c r="T135" s="33" t="n">
        <v>675</v>
      </c>
      <c r="U135" s="34" t="n">
        <f aca="false">EXP($R$24+($R$25*LN(T135))+($R$26*(LN(T135))^2)+($R$27*(LN(T135))^3)+($R$28*(LN(T135))^4))</f>
        <v>0.12620044222263</v>
      </c>
    </row>
    <row r="136" customFormat="false" ht="14.4" hidden="false" customHeight="false" outlineLevel="0" collapsed="false">
      <c r="T136" s="33" t="n">
        <v>680</v>
      </c>
      <c r="U136" s="34" t="n">
        <f aca="false">EXP($R$24+($R$25*LN(T136))+($R$26*(LN(T136))^2)+($R$27*(LN(T136))^3)+($R$28*(LN(T136))^4))</f>
        <v>0.125594754437836</v>
      </c>
    </row>
    <row r="137" customFormat="false" ht="14.4" hidden="false" customHeight="false" outlineLevel="0" collapsed="false">
      <c r="T137" s="33" t="n">
        <v>685</v>
      </c>
      <c r="U137" s="34" t="n">
        <f aca="false">EXP($R$24+($R$25*LN(T137))+($R$26*(LN(T137))^2)+($R$27*(LN(T137))^3)+($R$28*(LN(T137))^4))</f>
        <v>0.12499668660969</v>
      </c>
    </row>
    <row r="138" customFormat="false" ht="14.4" hidden="false" customHeight="false" outlineLevel="0" collapsed="false">
      <c r="T138" s="33" t="n">
        <v>690</v>
      </c>
      <c r="U138" s="34" t="n">
        <f aca="false">EXP($R$24+($R$25*LN(T138))+($R$26*(LN(T138))^2)+($R$27*(LN(T138))^3)+($R$28*(LN(T138))^4))</f>
        <v>0.124406108608621</v>
      </c>
    </row>
    <row r="139" customFormat="false" ht="14.4" hidden="false" customHeight="false" outlineLevel="0" collapsed="false">
      <c r="T139" s="33" t="n">
        <v>695</v>
      </c>
      <c r="U139" s="34" t="n">
        <f aca="false">EXP($R$24+($R$25*LN(T139))+($R$26*(LN(T139))^2)+($R$27*(LN(T139))^3)+($R$28*(LN(T139))^4))</f>
        <v>0.123822893082354</v>
      </c>
    </row>
    <row r="140" customFormat="false" ht="14.4" hidden="false" customHeight="false" outlineLevel="0" collapsed="false">
      <c r="T140" s="33" t="n">
        <v>700</v>
      </c>
      <c r="U140" s="34" t="n">
        <f aca="false">EXP($R$24+($R$25*LN(T140))+($R$26*(LN(T140))^2)+($R$27*(LN(T140))^3)+($R$28*(LN(T140))^4))</f>
        <v>0.123246915388199</v>
      </c>
    </row>
    <row r="141" customFormat="false" ht="14.4" hidden="false" customHeight="false" outlineLevel="0" collapsed="false">
      <c r="T141" s="33" t="n">
        <v>705</v>
      </c>
      <c r="U141" s="34" t="n">
        <f aca="false">EXP($R$24+($R$25*LN(T141))+($R$26*(LN(T141))^2)+($R$27*(LN(T141))^3)+($R$28*(LN(T141))^4))</f>
        <v>0.122678053527015</v>
      </c>
    </row>
    <row r="142" customFormat="false" ht="14.4" hidden="false" customHeight="false" outlineLevel="0" collapsed="false">
      <c r="T142" s="33" t="n">
        <v>710</v>
      </c>
      <c r="U142" s="34" t="n">
        <f aca="false">EXP($R$24+($R$25*LN(T142))+($R$26*(LN(T142))^2)+($R$27*(LN(T142))^3)+($R$28*(LN(T142))^4))</f>
        <v>0.122116188078854</v>
      </c>
    </row>
    <row r="143" customFormat="false" ht="14.4" hidden="false" customHeight="false" outlineLevel="0" collapsed="false">
      <c r="T143" s="33" t="n">
        <v>715</v>
      </c>
      <c r="U143" s="34" t="n">
        <f aca="false">EXP($R$24+($R$25*LN(T143))+($R$26*(LN(T143))^2)+($R$27*(LN(T143))^3)+($R$28*(LN(T143))^4))</f>
        <v>0.121561202140234</v>
      </c>
    </row>
    <row r="144" customFormat="false" ht="14.4" hidden="false" customHeight="false" outlineLevel="0" collapsed="false">
      <c r="T144" s="33" t="n">
        <v>720</v>
      </c>
      <c r="U144" s="34" t="n">
        <f aca="false">EXP($R$24+($R$25*LN(T144))+($R$26*(LN(T144))^2)+($R$27*(LN(T144))^3)+($R$28*(LN(T144))^4))</f>
        <v>0.121012981263002</v>
      </c>
    </row>
    <row r="145" customFormat="false" ht="14.4" hidden="false" customHeight="false" outlineLevel="0" collapsed="false">
      <c r="T145" s="33" t="n">
        <v>725</v>
      </c>
      <c r="U145" s="34" t="n">
        <f aca="false">EXP($R$24+($R$25*LN(T145))+($R$26*(LN(T145))^2)+($R$27*(LN(T145))^3)+($R$28*(LN(T145))^4))</f>
        <v>0.120471413394773</v>
      </c>
    </row>
    <row r="146" customFormat="false" ht="14.4" hidden="false" customHeight="false" outlineLevel="0" collapsed="false">
      <c r="T146" s="33" t="n">
        <v>730</v>
      </c>
      <c r="U146" s="34" t="n">
        <f aca="false">EXP($R$24+($R$25*LN(T146))+($R$26*(LN(T146))^2)+($R$27*(LN(T146))^3)+($R$28*(LN(T146))^4))</f>
        <v>0.119936388820878</v>
      </c>
    </row>
    <row r="147" customFormat="false" ht="14.4" hidden="false" customHeight="false" outlineLevel="0" collapsed="false">
      <c r="T147" s="33" t="n">
        <v>735</v>
      </c>
      <c r="U147" s="34" t="n">
        <f aca="false">EXP($R$24+($R$25*LN(T147))+($R$26*(LN(T147))^2)+($R$27*(LN(T147))^3)+($R$28*(LN(T147))^4))</f>
        <v>0.11940780010783</v>
      </c>
    </row>
    <row r="148" customFormat="false" ht="14.4" hidden="false" customHeight="false" outlineLevel="0" collapsed="false">
      <c r="T148" s="33" t="n">
        <v>740</v>
      </c>
      <c r="U148" s="34" t="n">
        <f aca="false">EXP($R$24+($R$25*LN(T148))+($R$26*(LN(T148))^2)+($R$27*(LN(T148))^3)+($R$28*(LN(T148))^4))</f>
        <v>0.11888554204823</v>
      </c>
    </row>
    <row r="149" customFormat="false" ht="14.4" hidden="false" customHeight="false" outlineLevel="0" collapsed="false">
      <c r="T149" s="33" t="n">
        <v>745</v>
      </c>
      <c r="U149" s="34" t="n">
        <f aca="false">EXP($R$24+($R$25*LN(T149))+($R$26*(LN(T149))^2)+($R$27*(LN(T149))^3)+($R$28*(LN(T149))^4))</f>
        <v>0.118369511607106</v>
      </c>
    </row>
    <row r="150" customFormat="false" ht="14.4" hidden="false" customHeight="false" outlineLevel="0" collapsed="false">
      <c r="T150" s="33" t="n">
        <v>750</v>
      </c>
      <c r="U150" s="34" t="n">
        <f aca="false">EXP($R$24+($R$25*LN(T150))+($R$26*(LN(T150))^2)+($R$27*(LN(T150))^3)+($R$28*(LN(T150))^4))</f>
        <v>0.117859607869644</v>
      </c>
    </row>
    <row r="151" customFormat="false" ht="14.4" hidden="false" customHeight="false" outlineLevel="0" collapsed="false">
      <c r="T151" s="33" t="n">
        <v>755</v>
      </c>
      <c r="U151" s="34" t="n">
        <f aca="false">EXP($R$24+($R$25*LN(T151))+($R$26*(LN(T151))^2)+($R$27*(LN(T151))^3)+($R$28*(LN(T151))^4))</f>
        <v>0.117355731990271</v>
      </c>
    </row>
    <row r="152" customFormat="false" ht="14.4" hidden="false" customHeight="false" outlineLevel="0" collapsed="false">
      <c r="T152" s="33" t="n">
        <v>760</v>
      </c>
      <c r="U152" s="34" t="n">
        <f aca="false">EXP($R$24+($R$25*LN(T152))+($R$26*(LN(T152))^2)+($R$27*(LN(T152))^3)+($R$28*(LN(T152))^4))</f>
        <v>0.116857787143068</v>
      </c>
    </row>
    <row r="153" customFormat="false" ht="14.4" hidden="false" customHeight="false" outlineLevel="0" collapsed="false">
      <c r="T153" s="33" t="n">
        <v>765</v>
      </c>
      <c r="U153" s="34" t="n">
        <f aca="false">EXP($R$24+($R$25*LN(T153))+($R$26*(LN(T153))^2)+($R$27*(LN(T153))^3)+($R$28*(LN(T153))^4))</f>
        <v>0.116365678473474</v>
      </c>
    </row>
    <row r="154" customFormat="false" ht="14.4" hidden="false" customHeight="false" outlineLevel="0" collapsed="false">
      <c r="T154" s="33" t="n">
        <v>770</v>
      </c>
      <c r="U154" s="34" t="n">
        <f aca="false">EXP($R$24+($R$25*LN(T154))+($R$26*(LN(T154))^2)+($R$27*(LN(T154))^3)+($R$28*(LN(T154))^4))</f>
        <v>0.115879313051235</v>
      </c>
    </row>
    <row r="155" customFormat="false" ht="14.4" hidden="false" customHeight="false" outlineLevel="0" collapsed="false">
      <c r="T155" s="33" t="n">
        <v>775</v>
      </c>
      <c r="U155" s="34" t="n">
        <f aca="false">EXP($R$24+($R$25*LN(T155))+($R$26*(LN(T155))^2)+($R$27*(LN(T155))^3)+($R$28*(LN(T155))^4))</f>
        <v>0.115398599824612</v>
      </c>
    </row>
    <row r="156" customFormat="false" ht="14.4" hidden="false" customHeight="false" outlineLevel="0" collapsed="false">
      <c r="T156" s="33" t="n">
        <v>780</v>
      </c>
      <c r="U156" s="34" t="n">
        <f aca="false">EXP($R$24+($R$25*LN(T156))+($R$26*(LN(T156))^2)+($R$27*(LN(T156))^3)+($R$28*(LN(T156))^4))</f>
        <v>0.114923449575741</v>
      </c>
    </row>
    <row r="157" customFormat="false" ht="14.4" hidden="false" customHeight="false" outlineLevel="0" collapsed="false">
      <c r="T157" s="33" t="n">
        <v>785</v>
      </c>
      <c r="U157" s="34" t="n">
        <f aca="false">EXP($R$24+($R$25*LN(T157))+($R$26*(LN(T157))^2)+($R$27*(LN(T157))^3)+($R$28*(LN(T157))^4))</f>
        <v>0.114453774877194</v>
      </c>
    </row>
    <row r="158" customFormat="false" ht="14.4" hidden="false" customHeight="false" outlineLevel="0" collapsed="false">
      <c r="T158" s="33" t="n">
        <v>790</v>
      </c>
      <c r="U158" s="34" t="n">
        <f aca="false">EXP($R$24+($R$25*LN(T158))+($R$26*(LN(T158))^2)+($R$27*(LN(T158))^3)+($R$28*(LN(T158))^4))</f>
        <v>0.113989490049655</v>
      </c>
    </row>
    <row r="159" customFormat="false" ht="14.4" hidden="false" customHeight="false" outlineLevel="0" collapsed="false">
      <c r="T159" s="33" t="n">
        <v>795</v>
      </c>
      <c r="U159" s="34" t="n">
        <f aca="false">EXP($R$24+($R$25*LN(T159))+($R$26*(LN(T159))^2)+($R$27*(LN(T159))^3)+($R$28*(LN(T159))^4))</f>
        <v>0.113530511120708</v>
      </c>
    </row>
    <row r="160" customFormat="false" ht="14.4" hidden="false" customHeight="false" outlineLevel="0" collapsed="false">
      <c r="T160" s="33" t="n">
        <v>800</v>
      </c>
      <c r="U160" s="34" t="n">
        <f aca="false">EXP($R$24+($R$25*LN(T160))+($R$26*(LN(T160))^2)+($R$27*(LN(T160))^3)+($R$28*(LN(T160))^4))</f>
        <v>0.113076755784694</v>
      </c>
    </row>
    <row r="161" customFormat="false" ht="14.4" hidden="false" customHeight="false" outlineLevel="0" collapsed="false">
      <c r="T161" s="33" t="n">
        <v>805</v>
      </c>
      <c r="U161" s="34" t="n">
        <f aca="false">EXP($R$24+($R$25*LN(T161))+($R$26*(LN(T161))^2)+($R$27*(LN(T161))^3)+($R$28*(LN(T161))^4))</f>
        <v>0.112628143363621</v>
      </c>
    </row>
    <row r="162" customFormat="false" ht="14.4" hidden="false" customHeight="false" outlineLevel="0" collapsed="false">
      <c r="T162" s="33" t="n">
        <v>810</v>
      </c>
      <c r="U162" s="34" t="n">
        <f aca="false">EXP($R$24+($R$25*LN(T162))+($R$26*(LN(T162))^2)+($R$27*(LN(T162))^3)+($R$28*(LN(T162))^4))</f>
        <v>0.112184594769093</v>
      </c>
    </row>
    <row r="163" customFormat="false" ht="14.4" hidden="false" customHeight="false" outlineLevel="0" collapsed="false">
      <c r="T163" s="33" t="n">
        <v>815</v>
      </c>
      <c r="U163" s="34" t="n">
        <f aca="false">EXP($R$24+($R$25*LN(T163))+($R$26*(LN(T163))^2)+($R$27*(LN(T163))^3)+($R$28*(LN(T163))^4))</f>
        <v>0.111746032465224</v>
      </c>
    </row>
    <row r="164" customFormat="false" ht="14.4" hidden="false" customHeight="false" outlineLevel="0" collapsed="false">
      <c r="T164" s="33" t="n">
        <v>820</v>
      </c>
      <c r="U164" s="34" t="n">
        <f aca="false">EXP($R$24+($R$25*LN(T164))+($R$26*(LN(T164))^2)+($R$27*(LN(T164))^3)+($R$28*(LN(T164))^4))</f>
        <v>0.11131238043252</v>
      </c>
    </row>
    <row r="165" customFormat="false" ht="14.4" hidden="false" customHeight="false" outlineLevel="0" collapsed="false">
      <c r="T165" s="33" t="n">
        <v>825</v>
      </c>
      <c r="U165" s="34" t="n">
        <f aca="false">EXP($R$24+($R$25*LN(T165))+($R$26*(LN(T165))^2)+($R$27*(LN(T165))^3)+($R$28*(LN(T165))^4))</f>
        <v>0.110883564132709</v>
      </c>
    </row>
    <row r="166" customFormat="false" ht="14.4" hidden="false" customHeight="false" outlineLevel="0" collapsed="false">
      <c r="T166" s="33" t="n">
        <v>830</v>
      </c>
      <c r="U166" s="34" t="n">
        <f aca="false">EXP($R$24+($R$25*LN(T166))+($R$26*(LN(T166))^2)+($R$27*(LN(T166))^3)+($R$28*(LN(T166))^4))</f>
        <v>0.110459510474469</v>
      </c>
    </row>
    <row r="167" customFormat="false" ht="14.4" hidden="false" customHeight="false" outlineLevel="0" collapsed="false">
      <c r="T167" s="33" t="n">
        <v>835</v>
      </c>
      <c r="U167" s="34" t="n">
        <f aca="false">EXP($R$24+($R$25*LN(T167))+($R$26*(LN(T167))^2)+($R$27*(LN(T167))^3)+($R$28*(LN(T167))^4))</f>
        <v>0.110040147780058</v>
      </c>
    </row>
    <row r="168" customFormat="false" ht="14.4" hidden="false" customHeight="false" outlineLevel="0" collapsed="false">
      <c r="T168" s="33" t="n">
        <v>840</v>
      </c>
      <c r="U168" s="34" t="n">
        <f aca="false">EXP($R$24+($R$25*LN(T168))+($R$26*(LN(T168))^2)+($R$27*(LN(T168))^3)+($R$28*(LN(T168))^4))</f>
        <v>0.109625405752797</v>
      </c>
    </row>
    <row r="169" customFormat="false" ht="14.4" hidden="false" customHeight="false" outlineLevel="0" collapsed="false">
      <c r="T169" s="33" t="n">
        <v>845</v>
      </c>
      <c r="U169" s="34" t="n">
        <f aca="false">EXP($R$24+($R$25*LN(T169))+($R$26*(LN(T169))^2)+($R$27*(LN(T169))^3)+($R$28*(LN(T169))^4))</f>
        <v>0.109215215445405</v>
      </c>
    </row>
    <row r="170" customFormat="false" ht="14.4" hidden="false" customHeight="false" outlineLevel="0" collapsed="false">
      <c r="T170" s="33" t="n">
        <v>850</v>
      </c>
      <c r="U170" s="34" t="n">
        <f aca="false">EXP($R$24+($R$25*LN(T170))+($R$26*(LN(T170))^2)+($R$27*(LN(T170))^3)+($R$28*(LN(T170))^4))</f>
        <v>0.108809509229148</v>
      </c>
    </row>
    <row r="171" customFormat="false" ht="14.4" hidden="false" customHeight="false" outlineLevel="0" collapsed="false">
      <c r="T171" s="33" t="n">
        <v>855</v>
      </c>
      <c r="U171" s="34" t="n">
        <f aca="false">EXP($R$24+($R$25*LN(T171))+($R$26*(LN(T171))^2)+($R$27*(LN(T171))^3)+($R$28*(LN(T171))^4))</f>
        <v>0.10840822076378</v>
      </c>
    </row>
    <row r="172" customFormat="false" ht="14.4" hidden="false" customHeight="false" outlineLevel="0" collapsed="false">
      <c r="T172" s="33" t="n">
        <v>860</v>
      </c>
      <c r="U172" s="34" t="n">
        <f aca="false">EXP($R$24+($R$25*LN(T172))+($R$26*(LN(T172))^2)+($R$27*(LN(T172))^3)+($R$28*(LN(T172))^4))</f>
        <v>0.108011284968262</v>
      </c>
    </row>
    <row r="173" customFormat="false" ht="14.4" hidden="false" customHeight="false" outlineLevel="0" collapsed="false">
      <c r="T173" s="33" t="n">
        <v>865</v>
      </c>
      <c r="U173" s="34" t="n">
        <f aca="false">EXP($R$24+($R$25*LN(T173))+($R$26*(LN(T173))^2)+($R$27*(LN(T173))^3)+($R$28*(LN(T173))^4))</f>
        <v>0.10761863799223</v>
      </c>
    </row>
    <row r="174" customFormat="false" ht="14.4" hidden="false" customHeight="false" outlineLevel="0" collapsed="false">
      <c r="T174" s="33" t="n">
        <v>870</v>
      </c>
      <c r="U174" s="34" t="n">
        <f aca="false">EXP($R$24+($R$25*LN(T174))+($R$26*(LN(T174))^2)+($R$27*(LN(T174))^3)+($R$28*(LN(T174))^4))</f>
        <v>0.107230217188205</v>
      </c>
    </row>
    <row r="175" customFormat="false" ht="14.4" hidden="false" customHeight="false" outlineLevel="0" collapsed="false">
      <c r="T175" s="33" t="n">
        <v>875</v>
      </c>
      <c r="U175" s="34" t="n">
        <f aca="false">EXP($R$24+($R$25*LN(T175))+($R$26*(LN(T175))^2)+($R$27*(LN(T175))^3)+($R$28*(LN(T175))^4))</f>
        <v>0.106845961084499</v>
      </c>
    </row>
    <row r="176" customFormat="false" ht="14.4" hidden="false" customHeight="false" outlineLevel="0" collapsed="false">
      <c r="T176" s="33" t="n">
        <v>880</v>
      </c>
      <c r="U176" s="34" t="n">
        <f aca="false">EXP($R$24+($R$25*LN(T176))+($R$26*(LN(T176))^2)+($R$27*(LN(T176))^3)+($R$28*(LN(T176))^4))</f>
        <v>0.106465809358823</v>
      </c>
    </row>
    <row r="177" customFormat="false" ht="14.4" hidden="false" customHeight="false" outlineLevel="0" collapsed="false">
      <c r="T177" s="33" t="n">
        <v>885</v>
      </c>
      <c r="U177" s="34" t="n">
        <f aca="false">EXP($R$24+($R$25*LN(T177))+($R$26*(LN(T177))^2)+($R$27*(LN(T177))^3)+($R$28*(LN(T177))^4))</f>
        <v>0.10608970281257</v>
      </c>
    </row>
    <row r="178" customFormat="false" ht="14.4" hidden="false" customHeight="false" outlineLevel="0" collapsed="false">
      <c r="T178" s="33" t="n">
        <v>890</v>
      </c>
      <c r="U178" s="34" t="n">
        <f aca="false">EXP($R$24+($R$25*LN(T178))+($R$26*(LN(T178))^2)+($R$27*(LN(T178))^3)+($R$28*(LN(T178))^4))</f>
        <v>0.105717583345746</v>
      </c>
    </row>
    <row r="179" customFormat="false" ht="14.4" hidden="false" customHeight="false" outlineLevel="0" collapsed="false">
      <c r="T179" s="33" t="n">
        <v>895</v>
      </c>
      <c r="U179" s="34" t="n">
        <f aca="false">EXP($R$24+($R$25*LN(T179))+($R$26*(LN(T179))^2)+($R$27*(LN(T179))^3)+($R$28*(LN(T179))^4))</f>
        <v>0.105349393932546</v>
      </c>
    </row>
    <row r="180" customFormat="false" ht="14.4" hidden="false" customHeight="false" outlineLevel="0" collapsed="false">
      <c r="T180" s="33" t="n">
        <v>900</v>
      </c>
      <c r="U180" s="34" t="n">
        <f aca="false">EXP($R$24+($R$25*LN(T180))+($R$26*(LN(T180))^2)+($R$27*(LN(T180))^3)+($R$28*(LN(T180))^4))</f>
        <v>0.104985078597536</v>
      </c>
    </row>
    <row r="181" customFormat="false" ht="14.4" hidden="false" customHeight="false" outlineLevel="0" collapsed="false">
      <c r="T181" s="33" t="n">
        <v>905</v>
      </c>
      <c r="U181" s="34" t="n">
        <f aca="false">EXP($R$24+($R$25*LN(T181))+($R$26*(LN(T181))^2)+($R$27*(LN(T181))^3)+($R$28*(LN(T181))^4))</f>
        <v>0.104624582392452</v>
      </c>
    </row>
    <row r="182" customFormat="false" ht="14.4" hidden="false" customHeight="false" outlineLevel="0" collapsed="false">
      <c r="T182" s="33" t="n">
        <v>910</v>
      </c>
      <c r="U182" s="34" t="n">
        <f aca="false">EXP($R$24+($R$25*LN(T182))+($R$26*(LN(T182))^2)+($R$27*(LN(T182))^3)+($R$28*(LN(T182))^4))</f>
        <v>0.104267851373578</v>
      </c>
    </row>
    <row r="183" customFormat="false" ht="14.4" hidden="false" customHeight="false" outlineLevel="0" collapsed="false">
      <c r="T183" s="33" t="n">
        <v>915</v>
      </c>
      <c r="U183" s="34" t="n">
        <f aca="false">EXP($R$24+($R$25*LN(T183))+($R$26*(LN(T183))^2)+($R$27*(LN(T183))^3)+($R$28*(LN(T183))^4))</f>
        <v>0.103914832579687</v>
      </c>
    </row>
    <row r="184" customFormat="false" ht="14.4" hidden="false" customHeight="false" outlineLevel="0" collapsed="false">
      <c r="T184" s="33" t="n">
        <v>920</v>
      </c>
      <c r="U184" s="34" t="n">
        <f aca="false">EXP($R$24+($R$25*LN(T184))+($R$26*(LN(T184))^2)+($R$27*(LN(T184))^3)+($R$28*(LN(T184))^4))</f>
        <v>0.103565474010549</v>
      </c>
    </row>
    <row r="185" customFormat="false" ht="14.4" hidden="false" customHeight="false" outlineLevel="0" collapsed="false">
      <c r="T185" s="33" t="n">
        <v>925</v>
      </c>
      <c r="U185" s="34" t="n">
        <f aca="false">EXP($R$24+($R$25*LN(T185))+($R$26*(LN(T185))^2)+($R$27*(LN(T185))^3)+($R$28*(LN(T185))^4))</f>
        <v>0.103219724605966</v>
      </c>
    </row>
    <row r="186" customFormat="false" ht="14.4" hidden="false" customHeight="false" outlineLevel="0" collapsed="false">
      <c r="T186" s="33" t="n">
        <v>930</v>
      </c>
      <c r="U186" s="34" t="n">
        <f aca="false">EXP($R$24+($R$25*LN(T186))+($R$26*(LN(T186))^2)+($R$27*(LN(T186))^3)+($R$28*(LN(T186))^4))</f>
        <v>0.102877534225338</v>
      </c>
    </row>
    <row r="187" customFormat="false" ht="14.4" hidden="false" customHeight="false" outlineLevel="0" collapsed="false">
      <c r="T187" s="33" t="n">
        <v>935</v>
      </c>
      <c r="U187" s="34" t="n">
        <f aca="false">EXP($R$24+($R$25*LN(T187))+($R$26*(LN(T187))^2)+($R$27*(LN(T187))^3)+($R$28*(LN(T187))^4))</f>
        <v>0.102538853627737</v>
      </c>
    </row>
    <row r="188" customFormat="false" ht="14.4" hidden="false" customHeight="false" outlineLevel="0" collapsed="false">
      <c r="T188" s="33" t="n">
        <v>940</v>
      </c>
      <c r="U188" s="34" t="n">
        <f aca="false">EXP($R$24+($R$25*LN(T188))+($R$26*(LN(T188))^2)+($R$27*(LN(T188))^3)+($R$28*(LN(T188))^4))</f>
        <v>0.102203634452471</v>
      </c>
    </row>
    <row r="189" customFormat="false" ht="14.4" hidden="false" customHeight="false" outlineLevel="0" collapsed="false">
      <c r="T189" s="33" t="n">
        <v>945</v>
      </c>
      <c r="U189" s="34" t="n">
        <f aca="false">EXP($R$24+($R$25*LN(T189))+($R$26*(LN(T189))^2)+($R$27*(LN(T189))^3)+($R$28*(LN(T189))^4))</f>
        <v>0.10187182920014</v>
      </c>
    </row>
    <row r="190" customFormat="false" ht="14.4" hidden="false" customHeight="false" outlineLevel="0" collapsed="false">
      <c r="T190" s="33" t="n">
        <v>950</v>
      </c>
      <c r="U190" s="34" t="n">
        <f aca="false">EXP($R$24+($R$25*LN(T190))+($R$26*(LN(T190))^2)+($R$27*(LN(T190))^3)+($R$28*(LN(T190))^4))</f>
        <v>0.10154339121415</v>
      </c>
    </row>
    <row r="191" customFormat="false" ht="14.4" hidden="false" customHeight="false" outlineLevel="0" collapsed="false">
      <c r="T191" s="33" t="n">
        <v>955</v>
      </c>
      <c r="U191" s="34" t="n">
        <f aca="false">EXP($R$24+($R$25*LN(T191))+($R$26*(LN(T191))^2)+($R$27*(LN(T191))^3)+($R$28*(LN(T191))^4))</f>
        <v>0.101218274662695</v>
      </c>
    </row>
    <row r="192" customFormat="false" ht="14.4" hidden="false" customHeight="false" outlineLevel="0" collapsed="false">
      <c r="T192" s="33" t="n">
        <v>960</v>
      </c>
      <c r="U192" s="34" t="n">
        <f aca="false">EXP($R$24+($R$25*LN(T192))+($R$26*(LN(T192))^2)+($R$27*(LN(T192))^3)+($R$28*(LN(T192))^4))</f>
        <v>0.100896434521167</v>
      </c>
    </row>
    <row r="193" customFormat="false" ht="14.4" hidden="false" customHeight="false" outlineLevel="0" collapsed="false">
      <c r="T193" s="33" t="n">
        <v>965</v>
      </c>
      <c r="U193" s="34" t="n">
        <f aca="false">EXP($R$24+($R$25*LN(T193))+($R$26*(LN(T193))^2)+($R$27*(LN(T193))^3)+($R$28*(LN(T193))^4))</f>
        <v>0.100577826555019</v>
      </c>
    </row>
    <row r="194" customFormat="false" ht="14.4" hidden="false" customHeight="false" outlineLevel="0" collapsed="false">
      <c r="T194" s="33" t="n">
        <v>970</v>
      </c>
      <c r="U194" s="34" t="n">
        <f aca="false">EXP($R$24+($R$25*LN(T194))+($R$26*(LN(T194))^2)+($R$27*(LN(T194))^3)+($R$28*(LN(T194))^4))</f>
        <v>0.100262407303021</v>
      </c>
    </row>
    <row r="195" customFormat="false" ht="14.4" hidden="false" customHeight="false" outlineLevel="0" collapsed="false">
      <c r="T195" s="33" t="n">
        <v>975</v>
      </c>
      <c r="U195" s="34" t="n">
        <f aca="false">EXP($R$24+($R$25*LN(T195))+($R$26*(LN(T195))^2)+($R$27*(LN(T195))^3)+($R$28*(LN(T195))^4))</f>
        <v>0.0999501340609513</v>
      </c>
    </row>
    <row r="196" customFormat="false" ht="14.4" hidden="false" customHeight="false" outlineLevel="0" collapsed="false">
      <c r="T196" s="33" t="n">
        <v>980</v>
      </c>
      <c r="U196" s="34" t="n">
        <f aca="false">EXP($R$24+($R$25*LN(T196))+($R$26*(LN(T196))^2)+($R$27*(LN(T196))^3)+($R$28*(LN(T196))^4))</f>
        <v>0.099640964865664</v>
      </c>
    </row>
    <row r="197" customFormat="false" ht="14.4" hidden="false" customHeight="false" outlineLevel="0" collapsed="false">
      <c r="T197" s="33" t="n">
        <v>985</v>
      </c>
      <c r="U197" s="34" t="n">
        <f aca="false">EXP($R$24+($R$25*LN(T197))+($R$26*(LN(T197))^2)+($R$27*(LN(T197))^3)+($R$28*(LN(T197))^4))</f>
        <v>0.0993348584795557</v>
      </c>
    </row>
    <row r="198" customFormat="false" ht="14.4" hidden="false" customHeight="false" outlineLevel="0" collapsed="false">
      <c r="T198" s="33" t="n">
        <v>990</v>
      </c>
      <c r="U198" s="34" t="n">
        <f aca="false">EXP($R$24+($R$25*LN(T198))+($R$26*(LN(T198))^2)+($R$27*(LN(T198))^3)+($R$28*(LN(T198))^4))</f>
        <v>0.0990317743754073</v>
      </c>
    </row>
    <row r="199" customFormat="false" ht="14.4" hidden="false" customHeight="false" outlineLevel="0" collapsed="false">
      <c r="T199" s="33" t="n">
        <v>995</v>
      </c>
      <c r="U199" s="34" t="n">
        <f aca="false">EXP($R$24+($R$25*LN(T199))+($R$26*(LN(T199))^2)+($R$27*(LN(T199))^3)+($R$28*(LN(T199))^4))</f>
        <v>0.0987316727215845</v>
      </c>
    </row>
    <row r="200" customFormat="false" ht="14.4" hidden="false" customHeight="false" outlineLevel="0" collapsed="false">
      <c r="T200" s="33" t="n">
        <v>1000</v>
      </c>
      <c r="U200" s="34" t="n">
        <f aca="false">EXP($R$24+($R$25*LN(T200))+($R$26*(LN(T200))^2)+($R$27*(LN(T200))^3)+($R$28*(LN(T200))^4))</f>
        <v>0.0984345143675999</v>
      </c>
    </row>
    <row r="201" customFormat="false" ht="14.4" hidden="false" customHeight="false" outlineLevel="0" collapsed="false">
      <c r="T201" s="33" t="n">
        <v>1005</v>
      </c>
      <c r="U201" s="34" t="n">
        <f aca="false">EXP($R$24+($R$25*LN(T201))+($R$26*(LN(T201))^2)+($R$27*(LN(T201))^3)+($R$28*(LN(T201))^4))</f>
        <v>0.0981402608300246</v>
      </c>
    </row>
    <row r="202" customFormat="false" ht="14.4" hidden="false" customHeight="false" outlineLevel="0" collapsed="false">
      <c r="T202" s="33" t="n">
        <v>1010</v>
      </c>
      <c r="U202" s="34" t="n">
        <f aca="false">EXP($R$24+($R$25*LN(T202))+($R$26*(LN(T202))^2)+($R$27*(LN(T202))^3)+($R$28*(LN(T202))^4))</f>
        <v>0.0978488742787285</v>
      </c>
    </row>
    <row r="203" customFormat="false" ht="14.4" hidden="false" customHeight="false" outlineLevel="0" collapsed="false">
      <c r="T203" s="33" t="n">
        <v>1015</v>
      </c>
      <c r="U203" s="34" t="n">
        <f aca="false">EXP($R$24+($R$25*LN(T203))+($R$26*(LN(T203))^2)+($R$27*(LN(T203))^3)+($R$28*(LN(T203))^4))</f>
        <v>0.0975603175234628</v>
      </c>
    </row>
    <row r="204" customFormat="false" ht="14.4" hidden="false" customHeight="false" outlineLevel="0" collapsed="false">
      <c r="T204" s="33" t="n">
        <v>1020</v>
      </c>
      <c r="U204" s="34" t="n">
        <f aca="false">EXP($R$24+($R$25*LN(T204))+($R$26*(LN(T204))^2)+($R$27*(LN(T204))^3)+($R$28*(LN(T204))^4))</f>
        <v>0.0972745540007418</v>
      </c>
    </row>
    <row r="205" customFormat="false" ht="14.4" hidden="false" customHeight="false" outlineLevel="0" collapsed="false">
      <c r="T205" s="33" t="n">
        <v>1025</v>
      </c>
      <c r="U205" s="34" t="n">
        <f aca="false">EXP($R$24+($R$25*LN(T205))+($R$26*(LN(T205))^2)+($R$27*(LN(T205))^3)+($R$28*(LN(T205))^4))</f>
        <v>0.0969915477610591</v>
      </c>
    </row>
    <row r="206" customFormat="false" ht="14.4" hidden="false" customHeight="false" outlineLevel="0" collapsed="false">
      <c r="T206" s="33" t="n">
        <v>1030</v>
      </c>
      <c r="U206" s="34" t="n">
        <f aca="false">EXP($R$24+($R$25*LN(T206))+($R$26*(LN(T206))^2)+($R$27*(LN(T206))^3)+($R$28*(LN(T206))^4))</f>
        <v>0.0967112634563901</v>
      </c>
    </row>
    <row r="207" customFormat="false" ht="14.4" hidden="false" customHeight="false" outlineLevel="0" collapsed="false">
      <c r="T207" s="33" t="n">
        <v>1035</v>
      </c>
      <c r="U207" s="34" t="n">
        <f aca="false">EXP($R$24+($R$25*LN(T207))+($R$26*(LN(T207))^2)+($R$27*(LN(T207))^3)+($R$28*(LN(T207))^4))</f>
        <v>0.0964336663279928</v>
      </c>
    </row>
    <row r="208" customFormat="false" ht="14.4" hidden="false" customHeight="false" outlineLevel="0" collapsed="false">
      <c r="T208" s="33" t="n">
        <v>1040</v>
      </c>
      <c r="U208" s="34" t="n">
        <f aca="false">EXP($R$24+($R$25*LN(T208))+($R$26*(LN(T208))^2)+($R$27*(LN(T208))^3)+($R$28*(LN(T208))^4))</f>
        <v>0.0961587221945001</v>
      </c>
    </row>
    <row r="209" customFormat="false" ht="14.4" hidden="false" customHeight="false" outlineLevel="0" collapsed="false">
      <c r="T209" s="33" t="n">
        <v>1045</v>
      </c>
      <c r="U209" s="34" t="n">
        <f aca="false">EXP($R$24+($R$25*LN(T209))+($R$26*(LN(T209))^2)+($R$27*(LN(T209))^3)+($R$28*(LN(T209))^4))</f>
        <v>0.0958863974402905</v>
      </c>
    </row>
    <row r="210" customFormat="false" ht="14.4" hidden="false" customHeight="false" outlineLevel="0" collapsed="false">
      <c r="T210" s="33" t="n">
        <v>1050</v>
      </c>
      <c r="U210" s="34" t="n">
        <f aca="false">EXP($R$24+($R$25*LN(T210))+($R$26*(LN(T210))^2)+($R$27*(LN(T210))^3)+($R$28*(LN(T210))^4))</f>
        <v>0.0956166590041273</v>
      </c>
    </row>
    <row r="211" customFormat="false" ht="14.4" hidden="false" customHeight="false" outlineLevel="0" collapsed="false">
      <c r="T211" s="33" t="n">
        <v>1055</v>
      </c>
      <c r="U211" s="34" t="n">
        <f aca="false">EXP($R$24+($R$25*LN(T211))+($R$26*(LN(T211))^2)+($R$27*(LN(T211))^3)+($R$28*(LN(T211))^4))</f>
        <v>0.0953494743680621</v>
      </c>
    </row>
    <row r="212" customFormat="false" ht="14.4" hidden="false" customHeight="false" outlineLevel="0" collapsed="false">
      <c r="T212" s="33" t="n">
        <v>1060</v>
      </c>
      <c r="U212" s="34" t="n">
        <f aca="false">EXP($R$24+($R$25*LN(T212))+($R$26*(LN(T212))^2)+($R$27*(LN(T212))^3)+($R$28*(LN(T212))^4))</f>
        <v>0.0950848115466048</v>
      </c>
    </row>
    <row r="213" customFormat="false" ht="14.4" hidden="false" customHeight="false" outlineLevel="0" collapsed="false">
      <c r="T213" s="33" t="n">
        <v>1065</v>
      </c>
      <c r="U213" s="34" t="n">
        <f aca="false">EXP($R$24+($R$25*LN(T213))+($R$26*(LN(T213))^2)+($R$27*(LN(T213))^3)+($R$28*(LN(T213))^4))</f>
        <v>0.094822639076137</v>
      </c>
    </row>
    <row r="214" customFormat="false" ht="14.4" hidden="false" customHeight="false" outlineLevel="0" collapsed="false">
      <c r="T214" s="33" t="n">
        <v>1070</v>
      </c>
      <c r="U214" s="34" t="n">
        <f aca="false">EXP($R$24+($R$25*LN(T214))+($R$26*(LN(T214))^2)+($R$27*(LN(T214))^3)+($R$28*(LN(T214))^4))</f>
        <v>0.09456292600457</v>
      </c>
    </row>
    <row r="215" customFormat="false" ht="14.4" hidden="false" customHeight="false" outlineLevel="0" collapsed="false">
      <c r="T215" s="33" t="n">
        <v>1075</v>
      </c>
      <c r="U215" s="34" t="n">
        <f aca="false">EXP($R$24+($R$25*LN(T215))+($R$26*(LN(T215))^2)+($R$27*(LN(T215))^3)+($R$28*(LN(T215))^4))</f>
        <v>0.0943056418812479</v>
      </c>
    </row>
    <row r="216" customFormat="false" ht="14.4" hidden="false" customHeight="false" outlineLevel="0" collapsed="false">
      <c r="T216" s="33" t="n">
        <v>1080</v>
      </c>
      <c r="U216" s="34" t="n">
        <f aca="false">EXP($R$24+($R$25*LN(T216))+($R$26*(LN(T216))^2)+($R$27*(LN(T216))^3)+($R$28*(LN(T216))^4))</f>
        <v>0.0940507567470725</v>
      </c>
    </row>
    <row r="217" customFormat="false" ht="14.4" hidden="false" customHeight="false" outlineLevel="0" collapsed="false">
      <c r="T217" s="33" t="n">
        <v>1085</v>
      </c>
      <c r="U217" s="34" t="n">
        <f aca="false">EXP($R$24+($R$25*LN(T217))+($R$26*(LN(T217))^2)+($R$27*(LN(T217))^3)+($R$28*(LN(T217))^4))</f>
        <v>0.0937982411248695</v>
      </c>
    </row>
    <row r="218" customFormat="false" ht="14.4" hidden="false" customHeight="false" outlineLevel="0" collapsed="false">
      <c r="T218" s="33" t="n">
        <v>1090</v>
      </c>
      <c r="U218" s="34" t="n">
        <f aca="false">EXP($R$24+($R$25*LN(T218))+($R$26*(LN(T218))^2)+($R$27*(LN(T218))^3)+($R$28*(LN(T218))^4))</f>
        <v>0.0935480660099565</v>
      </c>
    </row>
    <row r="219" customFormat="false" ht="14.4" hidden="false" customHeight="false" outlineLevel="0" collapsed="false">
      <c r="T219" s="33" t="n">
        <v>1095</v>
      </c>
      <c r="U219" s="34" t="n">
        <f aca="false">EXP($R$24+($R$25*LN(T219))+($R$26*(LN(T219))^2)+($R$27*(LN(T219))^3)+($R$28*(LN(T219))^4))</f>
        <v>0.0933002028609427</v>
      </c>
    </row>
    <row r="220" customFormat="false" ht="14.4" hidden="false" customHeight="false" outlineLevel="0" collapsed="false">
      <c r="T220" s="33" t="n">
        <v>1100</v>
      </c>
      <c r="U220" s="34" t="n">
        <f aca="false">EXP($R$24+($R$25*LN(T220))+($R$26*(LN(T220))^2)+($R$27*(LN(T220))^3)+($R$28*(LN(T220))^4))</f>
        <v>0.0930546235907257</v>
      </c>
    </row>
    <row r="221" customFormat="false" ht="14.4" hidden="false" customHeight="false" outlineLevel="0" collapsed="false">
      <c r="T221" s="33" t="n">
        <v>1105</v>
      </c>
      <c r="U221" s="34" t="n">
        <f aca="false">EXP($R$24+($R$25*LN(T221))+($R$26*(LN(T221))^2)+($R$27*(LN(T221))^3)+($R$28*(LN(T221))^4))</f>
        <v>0.0928113005576986</v>
      </c>
    </row>
    <row r="222" customFormat="false" ht="14.4" hidden="false" customHeight="false" outlineLevel="0" collapsed="false">
      <c r="T222" s="33" t="n">
        <v>1110</v>
      </c>
      <c r="U222" s="34" t="n">
        <f aca="false">EXP($R$24+($R$25*LN(T222))+($R$26*(LN(T222))^2)+($R$27*(LN(T222))^3)+($R$28*(LN(T222))^4))</f>
        <v>0.0925702065571548</v>
      </c>
    </row>
    <row r="223" customFormat="false" ht="14.4" hidden="false" customHeight="false" outlineLevel="0" collapsed="false">
      <c r="T223" s="33" t="n">
        <v>1115</v>
      </c>
      <c r="U223" s="34" t="n">
        <f aca="false">EXP($R$24+($R$25*LN(T223))+($R$26*(LN(T223))^2)+($R$27*(LN(T223))^3)+($R$28*(LN(T223))^4))</f>
        <v>0.092331314812883</v>
      </c>
    </row>
    <row r="224" customFormat="false" ht="14.4" hidden="false" customHeight="false" outlineLevel="0" collapsed="false">
      <c r="T224" s="33" t="n">
        <v>1120</v>
      </c>
      <c r="U224" s="34" t="n">
        <f aca="false">EXP($R$24+($R$25*LN(T224))+($R$26*(LN(T224))^2)+($R$27*(LN(T224))^3)+($R$28*(LN(T224))^4))</f>
        <v>0.0920945989689531</v>
      </c>
    </row>
    <row r="225" customFormat="false" ht="14.4" hidden="false" customHeight="false" outlineLevel="0" collapsed="false">
      <c r="T225" s="33" t="n">
        <v>1125</v>
      </c>
      <c r="U225" s="34" t="n">
        <f aca="false">EXP($R$24+($R$25*LN(T225))+($R$26*(LN(T225))^2)+($R$27*(LN(T225))^3)+($R$28*(LN(T225))^4))</f>
        <v>0.0918600330816892</v>
      </c>
    </row>
    <row r="226" customFormat="false" ht="14.4" hidden="false" customHeight="false" outlineLevel="0" collapsed="false">
      <c r="T226" s="33" t="n">
        <v>1130</v>
      </c>
      <c r="U226" s="34" t="n">
        <f aca="false">EXP($R$24+($R$25*LN(T226))+($R$26*(LN(T226))^2)+($R$27*(LN(T226))^3)+($R$28*(LN(T226))^4))</f>
        <v>0.0916275916118163</v>
      </c>
    </row>
    <row r="227" customFormat="false" ht="14.4" hidden="false" customHeight="false" outlineLevel="0" collapsed="false">
      <c r="T227" s="33" t="n">
        <v>1135</v>
      </c>
      <c r="U227" s="34" t="n">
        <f aca="false">EXP($R$24+($R$25*LN(T227))+($R$26*(LN(T227))^2)+($R$27*(LN(T227))^3)+($R$28*(LN(T227))^4))</f>
        <v>0.0913972494167816</v>
      </c>
    </row>
    <row r="228" customFormat="false" ht="14.4" hidden="false" customHeight="false" outlineLevel="0" collapsed="false">
      <c r="T228" s="33" t="n">
        <v>1140</v>
      </c>
      <c r="U228" s="34" t="n">
        <f aca="false">EXP($R$24+($R$25*LN(T228))+($R$26*(LN(T228))^2)+($R$27*(LN(T228))^3)+($R$28*(LN(T228))^4))</f>
        <v>0.0911689817432525</v>
      </c>
    </row>
    <row r="229" customFormat="false" ht="14.4" hidden="false" customHeight="false" outlineLevel="0" collapsed="false">
      <c r="T229" s="33" t="n">
        <v>1145</v>
      </c>
      <c r="U229" s="34" t="n">
        <f aca="false">EXP($R$24+($R$25*LN(T229))+($R$26*(LN(T229))^2)+($R$27*(LN(T229))^3)+($R$28*(LN(T229))^4))</f>
        <v>0.0909427642197756</v>
      </c>
    </row>
    <row r="230" customFormat="false" ht="14.4" hidden="false" customHeight="false" outlineLevel="0" collapsed="false">
      <c r="T230" s="33" t="n">
        <v>1150</v>
      </c>
      <c r="U230" s="34" t="n">
        <f aca="false">EXP($R$24+($R$25*LN(T230))+($R$26*(LN(T230))^2)+($R$27*(LN(T230))^3)+($R$28*(LN(T230))^4))</f>
        <v>0.0907185728495965</v>
      </c>
    </row>
    <row r="231" customFormat="false" ht="14.4" hidden="false" customHeight="false" outlineLevel="0" collapsed="false">
      <c r="T231" s="33" t="n">
        <v>1155</v>
      </c>
      <c r="U231" s="34" t="n">
        <f aca="false">EXP($R$24+($R$25*LN(T231))+($R$26*(LN(T231))^2)+($R$27*(LN(T231))^3)+($R$28*(LN(T231))^4))</f>
        <v>0.0904963840036385</v>
      </c>
    </row>
    <row r="232" customFormat="false" ht="14.4" hidden="false" customHeight="false" outlineLevel="0" collapsed="false">
      <c r="T232" s="33" t="n">
        <v>1160</v>
      </c>
      <c r="U232" s="34" t="n">
        <f aca="false">EXP($R$24+($R$25*LN(T232))+($R$26*(LN(T232))^2)+($R$27*(LN(T232))^3)+($R$28*(LN(T232))^4))</f>
        <v>0.0902761744136399</v>
      </c>
    </row>
    <row r="233" customFormat="false" ht="14.4" hidden="false" customHeight="false" outlineLevel="0" collapsed="false">
      <c r="T233" s="33" t="n">
        <v>1165</v>
      </c>
      <c r="U233" s="34" t="n">
        <f aca="false">EXP($R$24+($R$25*LN(T233))+($R$26*(LN(T233))^2)+($R$27*(LN(T233))^3)+($R$28*(LN(T233))^4))</f>
        <v>0.0900579211654322</v>
      </c>
    </row>
    <row r="234" customFormat="false" ht="14.4" hidden="false" customHeight="false" outlineLevel="0" collapsed="false">
      <c r="T234" s="33" t="n">
        <v>1170</v>
      </c>
      <c r="U234" s="34" t="n">
        <f aca="false">EXP($R$24+($R$25*LN(T234))+($R$26*(LN(T234))^2)+($R$27*(LN(T234))^3)+($R$28*(LN(T234))^4))</f>
        <v>0.0898416016923766</v>
      </c>
    </row>
    <row r="235" customFormat="false" ht="14.4" hidden="false" customHeight="false" outlineLevel="0" collapsed="false">
      <c r="T235" s="33" t="n">
        <v>1175</v>
      </c>
      <c r="U235" s="34" t="n">
        <f aca="false">EXP($R$24+($R$25*LN(T235))+($R$26*(LN(T235))^2)+($R$27*(LN(T235))^3)+($R$28*(LN(T235))^4))</f>
        <v>0.0896271937689256</v>
      </c>
    </row>
    <row r="236" customFormat="false" ht="14.4" hidden="false" customHeight="false" outlineLevel="0" collapsed="false">
      <c r="T236" s="33" t="n">
        <v>1180</v>
      </c>
      <c r="U236" s="34" t="n">
        <f aca="false">EXP($R$24+($R$25*LN(T236))+($R$26*(LN(T236))^2)+($R$27*(LN(T236))^3)+($R$28*(LN(T236))^4))</f>
        <v>0.0894146755043451</v>
      </c>
    </row>
    <row r="237" customFormat="false" ht="14.4" hidden="false" customHeight="false" outlineLevel="0" collapsed="false">
      <c r="T237" s="33" t="n">
        <v>1185</v>
      </c>
      <c r="U237" s="34" t="n">
        <f aca="false">EXP($R$24+($R$25*LN(T237))+($R$26*(LN(T237))^2)+($R$27*(LN(T237))^3)+($R$28*(LN(T237))^4))</f>
        <v>0.0892040253365577</v>
      </c>
    </row>
    <row r="238" customFormat="false" ht="14.4" hidden="false" customHeight="false" outlineLevel="0" collapsed="false">
      <c r="T238" s="33" t="n">
        <v>1190</v>
      </c>
      <c r="U238" s="34" t="n">
        <f aca="false">EXP($R$24+($R$25*LN(T238))+($R$26*(LN(T238))^2)+($R$27*(LN(T238))^3)+($R$28*(LN(T238))^4))</f>
        <v>0.0889952220261176</v>
      </c>
    </row>
    <row r="239" customFormat="false" ht="14.4" hidden="false" customHeight="false" outlineLevel="0" collapsed="false">
      <c r="T239" s="33" t="n">
        <v>1195</v>
      </c>
      <c r="U239" s="34" t="n">
        <f aca="false">EXP($R$24+($R$25*LN(T239))+($R$26*(LN(T239))^2)+($R$27*(LN(T239))^3)+($R$28*(LN(T239))^4))</f>
        <v>0.0887882446503284</v>
      </c>
    </row>
    <row r="240" customFormat="false" ht="14.4" hidden="false" customHeight="false" outlineLevel="0" collapsed="false">
      <c r="T240" s="33" t="n">
        <v>1200</v>
      </c>
      <c r="U240" s="34" t="n">
        <f aca="false">EXP($R$24+($R$25*LN(T240))+($R$26*(LN(T240))^2)+($R$27*(LN(T240))^3)+($R$28*(LN(T240))^4))</f>
        <v>0.0885830725974716</v>
      </c>
    </row>
    <row r="241" customFormat="false" ht="14.4" hidden="false" customHeight="false" outlineLevel="0" collapsed="false">
      <c r="T241" s="33" t="n">
        <v>1205</v>
      </c>
      <c r="U241" s="34" t="n">
        <f aca="false">EXP($R$24+($R$25*LN(T241))+($R$26*(LN(T241))^2)+($R$27*(LN(T241))^3)+($R$28*(LN(T241))^4))</f>
        <v>0.0883796855611661</v>
      </c>
    </row>
    <row r="242" customFormat="false" ht="14.4" hidden="false" customHeight="false" outlineLevel="0" collapsed="false">
      <c r="T242" s="33" t="n">
        <v>1210</v>
      </c>
      <c r="U242" s="34" t="n">
        <f aca="false">EXP($R$24+($R$25*LN(T242))+($R$26*(LN(T242))^2)+($R$27*(LN(T242))^3)+($R$28*(LN(T242))^4))</f>
        <v>0.0881780635348432</v>
      </c>
    </row>
    <row r="243" customFormat="false" ht="14.4" hidden="false" customHeight="false" outlineLevel="0" collapsed="false">
      <c r="T243" s="33" t="n">
        <v>1215</v>
      </c>
      <c r="U243" s="34" t="n">
        <f aca="false">EXP($R$24+($R$25*LN(T243))+($R$26*(LN(T243))^2)+($R$27*(LN(T243))^3)+($R$28*(LN(T243))^4))</f>
        <v>0.0879781868063498</v>
      </c>
    </row>
    <row r="244" customFormat="false" ht="14.4" hidden="false" customHeight="false" outlineLevel="0" collapsed="false">
      <c r="T244" s="33" t="n">
        <v>1220</v>
      </c>
      <c r="U244" s="34" t="n">
        <f aca="false">EXP($R$24+($R$25*LN(T244))+($R$26*(LN(T244))^2)+($R$27*(LN(T244))^3)+($R$28*(LN(T244))^4))</f>
        <v>0.0877800359526454</v>
      </c>
    </row>
    <row r="245" customFormat="false" ht="14.4" hidden="false" customHeight="false" outlineLevel="0" collapsed="false">
      <c r="T245" s="33" t="n">
        <v>1225</v>
      </c>
      <c r="U245" s="34" t="n">
        <f aca="false">EXP($R$24+($R$25*LN(T245))+($R$26*(LN(T245))^2)+($R$27*(LN(T245))^3)+($R$28*(LN(T245))^4))</f>
        <v>0.0875835918346346</v>
      </c>
    </row>
    <row r="246" customFormat="false" ht="14.4" hidden="false" customHeight="false" outlineLevel="0" collapsed="false">
      <c r="T246" s="33" t="n">
        <v>1230</v>
      </c>
      <c r="U246" s="34" t="n">
        <f aca="false">EXP($R$24+($R$25*LN(T246))+($R$26*(LN(T246))^2)+($R$27*(LN(T246))^3)+($R$28*(LN(T246))^4))</f>
        <v>0.087388835592091</v>
      </c>
    </row>
    <row r="247" customFormat="false" ht="14.4" hidden="false" customHeight="false" outlineLevel="0" collapsed="false">
      <c r="T247" s="33" t="n">
        <v>1235</v>
      </c>
      <c r="U247" s="34" t="n">
        <f aca="false">EXP($R$24+($R$25*LN(T247))+($R$26*(LN(T247))^2)+($R$27*(LN(T247))^3)+($R$28*(LN(T247))^4))</f>
        <v>0.0871957486386878</v>
      </c>
    </row>
    <row r="248" customFormat="false" ht="14.4" hidden="false" customHeight="false" outlineLevel="0" collapsed="false">
      <c r="T248" s="33" t="n">
        <v>1240</v>
      </c>
      <c r="U248" s="34" t="n">
        <f aca="false">EXP($R$24+($R$25*LN(T248))+($R$26*(LN(T248))^2)+($R$27*(LN(T248))^3)+($R$28*(LN(T248))^4))</f>
        <v>0.0870043126571513</v>
      </c>
    </row>
    <row r="249" customFormat="false" ht="14.4" hidden="false" customHeight="false" outlineLevel="0" collapsed="false">
      <c r="T249" s="33" t="n">
        <v>1245</v>
      </c>
      <c r="U249" s="34" t="n">
        <f aca="false">EXP($R$24+($R$25*LN(T249))+($R$26*(LN(T249))^2)+($R$27*(LN(T249))^3)+($R$28*(LN(T249))^4))</f>
        <v>0.0868145095944849</v>
      </c>
    </row>
    <row r="250" customFormat="false" ht="14.4" hidden="false" customHeight="false" outlineLevel="0" collapsed="false">
      <c r="T250" s="33" t="n">
        <v>1250</v>
      </c>
      <c r="U250" s="34" t="n">
        <f aca="false">EXP($R$24+($R$25*LN(T250))+($R$26*(LN(T250))^2)+($R$27*(LN(T250))^3)+($R$28*(LN(T250))^4))</f>
        <v>0.0866263216573225</v>
      </c>
    </row>
    <row r="251" customFormat="false" ht="14.4" hidden="false" customHeight="false" outlineLevel="0" collapsed="false">
      <c r="T251" s="33" t="n">
        <v>1255</v>
      </c>
      <c r="U251" s="34" t="n">
        <f aca="false">EXP($R$24+($R$25*LN(T251))+($R$26*(LN(T251))^2)+($R$27*(LN(T251))^3)+($R$28*(LN(T251))^4))</f>
        <v>0.0864397313073547</v>
      </c>
    </row>
    <row r="252" customFormat="false" ht="14.4" hidden="false" customHeight="false" outlineLevel="0" collapsed="false">
      <c r="T252" s="33" t="n">
        <v>1260</v>
      </c>
      <c r="U252" s="34" t="n">
        <f aca="false">EXP($R$24+($R$25*LN(T252))+($R$26*(LN(T252))^2)+($R$27*(LN(T252))^3)+($R$28*(LN(T252))^4))</f>
        <v>0.0862547212568677</v>
      </c>
    </row>
    <row r="253" customFormat="false" ht="14.4" hidden="false" customHeight="false" outlineLevel="0" collapsed="false">
      <c r="T253" s="33" t="n">
        <v>1265</v>
      </c>
      <c r="U253" s="34" t="n">
        <f aca="false">EXP($R$24+($R$25*LN(T253))+($R$26*(LN(T253))^2)+($R$27*(LN(T253))^3)+($R$28*(LN(T253))^4))</f>
        <v>0.0860712744643552</v>
      </c>
    </row>
    <row r="254" customFormat="false" ht="14.4" hidden="false" customHeight="false" outlineLevel="0" collapsed="false">
      <c r="T254" s="33" t="n">
        <v>1270</v>
      </c>
      <c r="U254" s="34" t="n">
        <f aca="false">EXP($R$24+($R$25*LN(T254))+($R$26*(LN(T254))^2)+($R$27*(LN(T254))^3)+($R$28*(LN(T254))^4))</f>
        <v>0.0858893741302419</v>
      </c>
    </row>
    <row r="255" customFormat="false" ht="14.4" hidden="false" customHeight="false" outlineLevel="0" collapsed="false">
      <c r="T255" s="33" t="n">
        <v>1275</v>
      </c>
      <c r="U255" s="34" t="n">
        <f aca="false">EXP($R$24+($R$25*LN(T255))+($R$26*(LN(T255))^2)+($R$27*(LN(T255))^3)+($R$28*(LN(T255))^4))</f>
        <v>0.085709003692673</v>
      </c>
    </row>
    <row r="256" customFormat="false" ht="14.4" hidden="false" customHeight="false" outlineLevel="0" collapsed="false">
      <c r="T256" s="33" t="n">
        <v>1280</v>
      </c>
      <c r="U256" s="34" t="n">
        <f aca="false">EXP($R$24+($R$25*LN(T256))+($R$26*(LN(T256))^2)+($R$27*(LN(T256))^3)+($R$28*(LN(T256))^4))</f>
        <v>0.0855301468234057</v>
      </c>
    </row>
    <row r="257" customFormat="false" ht="14.4" hidden="false" customHeight="false" outlineLevel="0" collapsed="false">
      <c r="T257" s="33" t="n">
        <v>1285</v>
      </c>
      <c r="U257" s="34" t="n">
        <f aca="false">EXP($R$24+($R$25*LN(T257))+($R$26*(LN(T257))^2)+($R$27*(LN(T257))^3)+($R$28*(LN(T257))^4))</f>
        <v>0.0853527874237789</v>
      </c>
    </row>
    <row r="258" customFormat="false" ht="14.4" hidden="false" customHeight="false" outlineLevel="0" collapsed="false">
      <c r="T258" s="33" t="n">
        <v>1290</v>
      </c>
      <c r="U258" s="34" t="n">
        <f aca="false">EXP($R$24+($R$25*LN(T258))+($R$26*(LN(T258))^2)+($R$27*(LN(T258))^3)+($R$28*(LN(T258))^4))</f>
        <v>0.0851769096207589</v>
      </c>
    </row>
    <row r="259" customFormat="false" ht="14.4" hidden="false" customHeight="false" outlineLevel="0" collapsed="false">
      <c r="T259" s="33" t="n">
        <v>1295</v>
      </c>
      <c r="U259" s="34" t="n">
        <f aca="false">EXP($R$24+($R$25*LN(T259))+($R$26*(LN(T259))^2)+($R$27*(LN(T259))^3)+($R$28*(LN(T259))^4))</f>
        <v>0.0850024977630756</v>
      </c>
    </row>
    <row r="260" customFormat="false" ht="14.4" hidden="false" customHeight="false" outlineLevel="0" collapsed="false">
      <c r="T260" s="33" t="n">
        <v>1300</v>
      </c>
      <c r="U260" s="34" t="n">
        <f aca="false">EXP($R$24+($R$25*LN(T260))+($R$26*(LN(T260))^2)+($R$27*(LN(T260))^3)+($R$28*(LN(T260))^4))</f>
        <v>0.084829536417427</v>
      </c>
    </row>
    <row r="261" customFormat="false" ht="14.4" hidden="false" customHeight="false" outlineLevel="0" collapsed="false">
      <c r="T261" s="33" t="n">
        <v>1305</v>
      </c>
      <c r="U261" s="34" t="n">
        <f aca="false">EXP($R$24+($R$25*LN(T261))+($R$26*(LN(T261))^2)+($R$27*(LN(T261))^3)+($R$28*(LN(T261))^4))</f>
        <v>0.08465801036477</v>
      </c>
    </row>
    <row r="262" customFormat="false" ht="14.4" hidden="false" customHeight="false" outlineLevel="0" collapsed="false">
      <c r="T262" s="33" t="n">
        <v>1310</v>
      </c>
      <c r="U262" s="34" t="n">
        <f aca="false">EXP($R$24+($R$25*LN(T262))+($R$26*(LN(T262))^2)+($R$27*(LN(T262))^3)+($R$28*(LN(T262))^4))</f>
        <v>0.0844879045966728</v>
      </c>
    </row>
    <row r="263" customFormat="false" ht="14.4" hidden="false" customHeight="false" outlineLevel="0" collapsed="false">
      <c r="T263" s="33" t="n">
        <v>1315</v>
      </c>
      <c r="U263" s="34" t="n">
        <f aca="false">EXP($R$24+($R$25*LN(T263))+($R$26*(LN(T263))^2)+($R$27*(LN(T263))^3)+($R$28*(LN(T263))^4))</f>
        <v>0.0843192043117507</v>
      </c>
    </row>
    <row r="264" customFormat="false" ht="14.4" hidden="false" customHeight="false" outlineLevel="0" collapsed="false">
      <c r="T264" s="33" t="n">
        <v>1320</v>
      </c>
      <c r="U264" s="34" t="n">
        <f aca="false">EXP($R$24+($R$25*LN(T264))+($R$26*(LN(T264))^2)+($R$27*(LN(T264))^3)+($R$28*(LN(T264))^4))</f>
        <v>0.0841518949121704</v>
      </c>
    </row>
    <row r="265" customFormat="false" ht="14.4" hidden="false" customHeight="false" outlineLevel="0" collapsed="false">
      <c r="T265" s="33" t="n">
        <v>1325</v>
      </c>
      <c r="U265" s="34" t="n">
        <f aca="false">EXP($R$24+($R$25*LN(T265))+($R$26*(LN(T265))^2)+($R$27*(LN(T265))^3)+($R$28*(LN(T265))^4))</f>
        <v>0.0839859620002221</v>
      </c>
    </row>
    <row r="266" customFormat="false" ht="14.4" hidden="false" customHeight="false" outlineLevel="0" collapsed="false">
      <c r="T266" s="33" t="n">
        <v>1330</v>
      </c>
      <c r="U266" s="34" t="n">
        <f aca="false">EXP($R$24+($R$25*LN(T266))+($R$26*(LN(T266))^2)+($R$27*(LN(T266))^3)+($R$28*(LN(T266))^4))</f>
        <v>0.083821391374958</v>
      </c>
    </row>
    <row r="267" customFormat="false" ht="14.4" hidden="false" customHeight="false" outlineLevel="0" collapsed="false">
      <c r="T267" s="33" t="n">
        <v>1335</v>
      </c>
      <c r="U267" s="34" t="n">
        <f aca="false">EXP($R$24+($R$25*LN(T267))+($R$26*(LN(T267))^2)+($R$27*(LN(T267))^3)+($R$28*(LN(T267))^4))</f>
        <v>0.0836581690289037</v>
      </c>
    </row>
    <row r="268" customFormat="false" ht="14.4" hidden="false" customHeight="false" outlineLevel="0" collapsed="false">
      <c r="T268" s="33" t="n">
        <v>1340</v>
      </c>
      <c r="U268" s="34" t="n">
        <f aca="false">EXP($R$24+($R$25*LN(T268))+($R$26*(LN(T268))^2)+($R$27*(LN(T268))^3)+($R$28*(LN(T268))^4))</f>
        <v>0.0834962811448261</v>
      </c>
    </row>
    <row r="269" customFormat="false" ht="14.4" hidden="false" customHeight="false" outlineLevel="0" collapsed="false">
      <c r="T269" s="33" t="n">
        <v>1345</v>
      </c>
      <c r="U269" s="34" t="n">
        <f aca="false">EXP($R$24+($R$25*LN(T269))+($R$26*(LN(T269))^2)+($R$27*(LN(T269))^3)+($R$28*(LN(T269))^4))</f>
        <v>0.0833357140925682</v>
      </c>
    </row>
    <row r="270" customFormat="false" ht="14.4" hidden="false" customHeight="false" outlineLevel="0" collapsed="false">
      <c r="T270" s="33" t="n">
        <v>1350</v>
      </c>
      <c r="U270" s="34" t="n">
        <f aca="false">EXP($R$24+($R$25*LN(T270))+($R$26*(LN(T270))^2)+($R$27*(LN(T270))^3)+($R$28*(LN(T270))^4))</f>
        <v>0.0831764544259512</v>
      </c>
    </row>
    <row r="271" customFormat="false" ht="14.4" hidden="false" customHeight="false" outlineLevel="0" collapsed="false">
      <c r="T271" s="33" t="n">
        <v>1355</v>
      </c>
      <c r="U271" s="34" t="n">
        <f aca="false">EXP($R$24+($R$25*LN(T271))+($R$26*(LN(T271))^2)+($R$27*(LN(T271))^3)+($R$28*(LN(T271))^4))</f>
        <v>0.0830184888797305</v>
      </c>
    </row>
    <row r="272" customFormat="false" ht="14.4" hidden="false" customHeight="false" outlineLevel="0" collapsed="false">
      <c r="T272" s="33" t="n">
        <v>1360</v>
      </c>
      <c r="U272" s="34" t="n">
        <f aca="false">EXP($R$24+($R$25*LN(T272))+($R$26*(LN(T272))^2)+($R$27*(LN(T272))^3)+($R$28*(LN(T272))^4))</f>
        <v>0.082861804366611</v>
      </c>
    </row>
    <row r="273" customFormat="false" ht="14.4" hidden="false" customHeight="false" outlineLevel="0" collapsed="false">
      <c r="T273" s="33" t="n">
        <v>1365</v>
      </c>
      <c r="U273" s="34" t="n">
        <f aca="false">EXP($R$24+($R$25*LN(T273))+($R$26*(LN(T273))^2)+($R$27*(LN(T273))^3)+($R$28*(LN(T273))^4))</f>
        <v>0.0827063879743203</v>
      </c>
    </row>
    <row r="274" customFormat="false" ht="14.4" hidden="false" customHeight="false" outlineLevel="0" collapsed="false">
      <c r="T274" s="33" t="n">
        <v>1370</v>
      </c>
      <c r="U274" s="34" t="n">
        <f aca="false">EXP($R$24+($R$25*LN(T274))+($R$26*(LN(T274))^2)+($R$27*(LN(T274))^3)+($R$28*(LN(T274))^4))</f>
        <v>0.0825522269627476</v>
      </c>
    </row>
    <row r="275" customFormat="false" ht="14.4" hidden="false" customHeight="false" outlineLevel="0" collapsed="false">
      <c r="T275" s="33" t="n">
        <v>1375</v>
      </c>
      <c r="U275" s="34" t="n">
        <f aca="false">EXP($R$24+($R$25*LN(T275))+($R$26*(LN(T275))^2)+($R$27*(LN(T275))^3)+($R$28*(LN(T275))^4))</f>
        <v>0.0823993087611253</v>
      </c>
    </row>
    <row r="276" customFormat="false" ht="14.4" hidden="false" customHeight="false" outlineLevel="0" collapsed="false">
      <c r="T276" s="33" t="n">
        <v>1380</v>
      </c>
      <c r="U276" s="34" t="n">
        <f aca="false">EXP($R$24+($R$25*LN(T276))+($R$26*(LN(T276))^2)+($R$27*(LN(T276))^3)+($R$28*(LN(T276))^4))</f>
        <v>0.0822476209652722</v>
      </c>
    </row>
    <row r="277" customFormat="false" ht="14.4" hidden="false" customHeight="false" outlineLevel="0" collapsed="false">
      <c r="T277" s="33" t="n">
        <v>1385</v>
      </c>
      <c r="U277" s="34" t="n">
        <f aca="false">EXP($R$24+($R$25*LN(T277))+($R$26*(LN(T277))^2)+($R$27*(LN(T277))^3)+($R$28*(LN(T277))^4))</f>
        <v>0.0820971513348834</v>
      </c>
    </row>
    <row r="278" customFormat="false" ht="14.4" hidden="false" customHeight="false" outlineLevel="0" collapsed="false">
      <c r="T278" s="33" t="n">
        <v>1390</v>
      </c>
      <c r="U278" s="34" t="n">
        <f aca="false">EXP($R$24+($R$25*LN(T278))+($R$26*(LN(T278))^2)+($R$27*(LN(T278))^3)+($R$28*(LN(T278))^4))</f>
        <v>0.0819478877908851</v>
      </c>
    </row>
    <row r="279" customFormat="false" ht="14.4" hidden="false" customHeight="false" outlineLevel="0" collapsed="false">
      <c r="T279" s="33" t="n">
        <v>1395</v>
      </c>
      <c r="U279" s="34" t="n">
        <f aca="false">EXP($R$24+($R$25*LN(T279))+($R$26*(LN(T279))^2)+($R$27*(LN(T279))^3)+($R$28*(LN(T279))^4))</f>
        <v>0.0817998184128218</v>
      </c>
    </row>
    <row r="280" customFormat="false" ht="14.4" hidden="false" customHeight="false" outlineLevel="0" collapsed="false">
      <c r="T280" s="33" t="n">
        <v>1400</v>
      </c>
      <c r="U280" s="34" t="n">
        <f aca="false">EXP($R$24+($R$25*LN(T280))+($R$26*(LN(T280))^2)+($R$27*(LN(T280))^3)+($R$28*(LN(T280))^4))</f>
        <v>0.08165293143631</v>
      </c>
    </row>
    <row r="281" customFormat="false" ht="14.4" hidden="false" customHeight="false" outlineLevel="0" collapsed="false">
      <c r="T281" s="33" t="n">
        <v>1405</v>
      </c>
      <c r="U281" s="34" t="n">
        <f aca="false">EXP($R$24+($R$25*LN(T281))+($R$26*(LN(T281))^2)+($R$27*(LN(T281))^3)+($R$28*(LN(T281))^4))</f>
        <v>0.0815072152505251</v>
      </c>
    </row>
    <row r="282" customFormat="false" ht="14.4" hidden="false" customHeight="false" outlineLevel="0" collapsed="false">
      <c r="T282" s="33" t="n">
        <v>1410</v>
      </c>
      <c r="U282" s="34" t="n">
        <f aca="false">EXP($R$24+($R$25*LN(T282))+($R$26*(LN(T282))^2)+($R$27*(LN(T282))^3)+($R$28*(LN(T282))^4))</f>
        <v>0.0813626583957547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2017-08-16T00:29:21Z</dcterms:created>
  <dc:creator>MikeBowry</dc:creator>
  <dc:language>en-CA</dc:language>
  <cp:lastModifiedBy>MikeBowry</cp:lastModifiedBy>
  <dcterms:modified xsi:type="dcterms:W3CDTF">2018-05-14T23:51:10Z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