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allium Runs" sheetId="1" r:id="rId3"/>
    <sheet state="visible" name="Calibration Source Runs" sheetId="2" r:id="rId4"/>
  </sheets>
  <definedNames/>
  <calcPr/>
</workbook>
</file>

<file path=xl/sharedStrings.xml><?xml version="1.0" encoding="utf-8"?>
<sst xmlns="http://schemas.openxmlformats.org/spreadsheetml/2006/main" count="679" uniqueCount="97">
  <si>
    <t>Run ID</t>
  </si>
  <si>
    <t>Run No.</t>
  </si>
  <si>
    <t>Isotope</t>
  </si>
  <si>
    <t>Subruns</t>
  </si>
  <si>
    <t>Subruns Sorted</t>
  </si>
  <si>
    <t>Sorted Runs Store</t>
  </si>
  <si>
    <t>PPG</t>
  </si>
  <si>
    <t>Filter</t>
  </si>
  <si>
    <t>Start</t>
  </si>
  <si>
    <t>End</t>
  </si>
  <si>
    <t>Data (GB)</t>
  </si>
  <si>
    <t xml:space="preserve">Comments </t>
  </si>
  <si>
    <t>Data (MB)</t>
  </si>
  <si>
    <t>192m-Tl</t>
  </si>
  <si>
    <t>Co-60</t>
  </si>
  <si>
    <t>Source</t>
  </si>
  <si>
    <t>All_singles</t>
  </si>
  <si>
    <t>R-1105; DAQ test with ZDS (default pole cxn, 1.4 us)</t>
  </si>
  <si>
    <t>Ge-PACES Coincidence</t>
  </si>
  <si>
    <t>R-1105; DAQ test singles</t>
  </si>
  <si>
    <t>R-1105; DAQ test coinc</t>
  </si>
  <si>
    <t>Tl-beam_test</t>
  </si>
  <si>
    <t>LaBr3-singles</t>
  </si>
  <si>
    <t>R-1105;  + TAC calibrator</t>
  </si>
  <si>
    <t>Co-60 bolt; + TAC calibrator</t>
  </si>
  <si>
    <t>/tig/grsmid01_data2/griffin/S1607/</t>
  </si>
  <si>
    <t>R-1105;  +all HPGe, No Delrin, grifc version Grc-R2-7mar17.sof</t>
  </si>
  <si>
    <t>Eu-152</t>
  </si>
  <si>
    <t>R-1103; +all HPGe, No Delrin, grifc version Grc-R2-7mar17.sof</t>
  </si>
  <si>
    <t>x10 attenuator</t>
  </si>
  <si>
    <t>Ba-133</t>
  </si>
  <si>
    <t>R-794; +all HPGe, No Delrin, grifc version Grc-R2-7mar17.sof</t>
  </si>
  <si>
    <t>133Ba calibration source</t>
  </si>
  <si>
    <t>LaBr3-singles-and-HPGe-coinc</t>
  </si>
  <si>
    <t>HPGe and ZDS enabled</t>
  </si>
  <si>
    <t>ZDS enabled, no HPGe; start and stop times are weird..</t>
  </si>
  <si>
    <t>ZDS enabled, no HPGe</t>
  </si>
  <si>
    <t>LaBr3-ZDS-PACES-Ge-Ge</t>
  </si>
  <si>
    <t>R-42; ZDS enabled, no HPGe; start and stop times are weird..</t>
  </si>
  <si>
    <t>hpatel@megalania:/data2/hpatel</t>
  </si>
  <si>
    <t>#1105; HPGe enabled</t>
  </si>
  <si>
    <t>#1103; HPGe enabled</t>
  </si>
  <si>
    <t>Co-56</t>
  </si>
  <si>
    <t>#1122; HPGe enabled</t>
  </si>
  <si>
    <t>ZDS-TAC Cal</t>
  </si>
  <si>
    <t>TAC calibrator on ZDS TAC</t>
  </si>
  <si>
    <t>LaBr3-ZDS-PACES-Ge-Ge-v2</t>
  </si>
  <si>
    <t>x10 attenuator, Background</t>
  </si>
  <si>
    <t>Increased opening of the slits</t>
  </si>
  <si>
    <t>slits 1.8</t>
  </si>
  <si>
    <t>slits 2.2</t>
  </si>
  <si>
    <t>slits 2.7</t>
  </si>
  <si>
    <t>slits 3.4</t>
  </si>
  <si>
    <t>slits 3.0</t>
  </si>
  <si>
    <t>slits 2.8</t>
  </si>
  <si>
    <t>slits 1.8, Chamber background</t>
  </si>
  <si>
    <t>LaBr3-Ge-Ge-PACES-new</t>
  </si>
  <si>
    <t>slits 1.8, Measuring activity on tape</t>
  </si>
  <si>
    <t>Background</t>
  </si>
  <si>
    <t>No beam, no source</t>
  </si>
  <si>
    <t>194m-Tl</t>
  </si>
  <si>
    <t>x10 attenuator, closed the slits to 7.5mm (from 8mm)</t>
  </si>
  <si>
    <t>x10 attenuator, slits 7.0mm</t>
  </si>
  <si>
    <t>x10 attenuator, slits 6.5mm</t>
  </si>
  <si>
    <t>LaBr3-LaBr3-Ge-PACES-new</t>
  </si>
  <si>
    <t>x10 attenuator, 194Tl beam. Beam off (~14:20).</t>
  </si>
  <si>
    <t>190m-Tl</t>
  </si>
  <si>
    <t>x10 attenuator, Beam off, Tl-190 decay.</t>
  </si>
  <si>
    <t>slits 5.6</t>
  </si>
  <si>
    <t>slits 5.5</t>
  </si>
  <si>
    <t>slits 5.5, Tl-190 beam - beam off (no protons)</t>
  </si>
  <si>
    <t xml:space="preserve">slits 5.5, Background </t>
  </si>
  <si>
    <t>slits 5.5, Tape moved so ignore the run</t>
  </si>
  <si>
    <t>slits 5.5,  Faraday cup blocking the beam</t>
  </si>
  <si>
    <t>slits 5.5, optics defocused the beam and contaminated chamber</t>
  </si>
  <si>
    <t>slits 5.5, beam off, 192Tl decay</t>
  </si>
  <si>
    <t>196m-Tl</t>
  </si>
  <si>
    <t>beam off; 196Tl decay</t>
  </si>
  <si>
    <t>beam on; 196Tl decay</t>
  </si>
  <si>
    <t>198m-Tl</t>
  </si>
  <si>
    <t>x10 attenuator; still see lines from 196Tl so moved tape and started new run</t>
  </si>
  <si>
    <t>beam off; 198Tl decay</t>
  </si>
  <si>
    <t>beam on; 198Tl decay</t>
  </si>
  <si>
    <t>188m-Tl</t>
  </si>
  <si>
    <t>slits in</t>
  </si>
  <si>
    <t>slits in more</t>
  </si>
  <si>
    <t>188Tl-short-HL</t>
  </si>
  <si>
    <t>7 cycles for halflife measurements</t>
  </si>
  <si>
    <t>200-Tl</t>
  </si>
  <si>
    <t>chamber background</t>
  </si>
  <si>
    <t>50Sc_short</t>
  </si>
  <si>
    <t>beam off</t>
  </si>
  <si>
    <t>no beam</t>
  </si>
  <si>
    <t>no beam; PACES off; start and stop times are weird..</t>
  </si>
  <si>
    <t>no beam; PACES off</t>
  </si>
  <si>
    <t xml:space="preserve">Note: </t>
  </si>
  <si>
    <t>Runs from 08918 to 08956 are sorted but do not appear on the elog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</si>
</sst>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0.0"/>
      <color rgb="FF000000"/>
      <name val="Droid Sans Mono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2" fontId="0" numFmtId="0" xfId="0" applyAlignment="1" applyFont="1">
      <alignment horizontal="center" shrinkToFit="0" wrapText="0"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0"/>
    </xf>
    <xf borderId="0" fillId="3" fontId="3" numFmtId="0" xfId="0" applyAlignment="1" applyFill="1" applyFont="1">
      <alignment horizontal="center" shrinkToFit="0" vertical="center" wrapText="0"/>
    </xf>
    <xf borderId="0" fillId="0" fontId="3" numFmtId="0" xfId="0" applyAlignment="1" applyFont="1">
      <alignment shrinkToFit="0" wrapText="0"/>
    </xf>
    <xf borderId="0" fillId="3" fontId="3" numFmtId="0" xfId="0" applyAlignment="1" applyFont="1">
      <alignment horizontal="center" shrinkToFit="0" wrapText="0"/>
    </xf>
    <xf borderId="0" fillId="0" fontId="3" numFmtId="22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3" fontId="3" numFmtId="0" xfId="0" applyAlignment="1" applyFont="1">
      <alignment horizontal="center" readingOrder="0" shrinkToFit="0" wrapText="0"/>
    </xf>
    <xf borderId="0" fillId="3" fontId="3" numFmtId="22" xfId="0" applyAlignment="1" applyFont="1" applyNumberFormat="1">
      <alignment horizontal="center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3" fontId="0" numFmtId="0" xfId="0" applyAlignment="1" applyFont="1">
      <alignment horizontal="center" shrinkToFit="0" wrapText="0"/>
    </xf>
    <xf borderId="0" fillId="3" fontId="2" numFmtId="0" xfId="0" applyAlignment="1" applyFont="1">
      <alignment horizontal="center"/>
    </xf>
    <xf borderId="0" fillId="3" fontId="1" numFmtId="0" xfId="0" applyAlignment="1" applyFont="1">
      <alignment horizontal="center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22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4" fontId="3" numFmtId="0" xfId="0" applyAlignment="1" applyFill="1" applyFont="1">
      <alignment horizontal="center" shrinkToFit="0" wrapText="0"/>
    </xf>
    <xf borderId="0" fillId="4" fontId="3" numFmtId="0" xfId="0" applyAlignment="1" applyFont="1">
      <alignment horizontal="center" readingOrder="0" shrinkToFit="0" wrapText="0"/>
    </xf>
    <xf borderId="0" fillId="4" fontId="2" numFmtId="0" xfId="0" applyAlignment="1" applyFont="1">
      <alignment horizontal="center" readingOrder="0"/>
    </xf>
    <xf borderId="0" fillId="4" fontId="3" numFmtId="22" xfId="0" applyAlignment="1" applyFont="1" applyNumberFormat="1">
      <alignment horizontal="center" shrinkToFit="0" wrapText="0"/>
    </xf>
    <xf borderId="0" fillId="4" fontId="0" numFmtId="0" xfId="0" applyAlignment="1" applyFont="1">
      <alignment horizontal="center" shrinkToFit="0" wrapText="0"/>
    </xf>
    <xf borderId="0" fillId="4" fontId="2" numFmtId="0" xfId="0" applyAlignment="1" applyFont="1">
      <alignment horizontal="center"/>
    </xf>
    <xf borderId="0" fillId="5" fontId="3" numFmtId="0" xfId="0" applyAlignment="1" applyFill="1" applyFont="1">
      <alignment horizontal="center" shrinkToFit="0" wrapText="0"/>
    </xf>
    <xf borderId="0" fillId="5" fontId="3" numFmtId="0" xfId="0" applyAlignment="1" applyFont="1">
      <alignment horizontal="center" readingOrder="0" shrinkToFit="0" wrapText="0"/>
    </xf>
    <xf borderId="0" fillId="5" fontId="3" numFmtId="22" xfId="0" applyAlignment="1" applyFont="1" applyNumberFormat="1">
      <alignment horizontal="center" shrinkToFit="0" wrapText="0"/>
    </xf>
    <xf borderId="0" fillId="5" fontId="0" numFmtId="0" xfId="0" applyAlignment="1" applyFont="1">
      <alignment horizontal="center" shrinkToFit="0" wrapText="0"/>
    </xf>
    <xf borderId="0" fillId="5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6" fontId="3" numFmtId="0" xfId="0" applyAlignment="1" applyFill="1" applyFont="1">
      <alignment horizontal="center" shrinkToFit="0" wrapText="0"/>
    </xf>
    <xf borderId="0" fillId="6" fontId="3" numFmtId="0" xfId="0" applyAlignment="1" applyFont="1">
      <alignment horizontal="center" readingOrder="0" shrinkToFit="0" wrapText="0"/>
    </xf>
    <xf borderId="0" fillId="6" fontId="3" numFmtId="22" xfId="0" applyAlignment="1" applyFont="1" applyNumberFormat="1">
      <alignment horizontal="center" shrinkToFit="0" wrapText="0"/>
    </xf>
    <xf borderId="0" fillId="6" fontId="0" numFmtId="0" xfId="0" applyAlignment="1" applyFont="1">
      <alignment horizontal="center" shrinkToFit="0" wrapText="0"/>
    </xf>
    <xf borderId="0" fillId="6" fontId="2" numFmtId="0" xfId="0" applyAlignment="1" applyFont="1">
      <alignment horizontal="center"/>
    </xf>
    <xf borderId="0" fillId="7" fontId="3" numFmtId="0" xfId="0" applyAlignment="1" applyFill="1" applyFont="1">
      <alignment horizontal="center" shrinkToFit="0" wrapText="0"/>
    </xf>
    <xf borderId="0" fillId="7" fontId="3" numFmtId="0" xfId="0" applyAlignment="1" applyFont="1">
      <alignment horizontal="center" readingOrder="0" shrinkToFit="0" wrapText="0"/>
    </xf>
    <xf borderId="0" fillId="7" fontId="3" numFmtId="22" xfId="0" applyAlignment="1" applyFont="1" applyNumberFormat="1">
      <alignment horizontal="center" shrinkToFit="0" wrapText="0"/>
    </xf>
    <xf borderId="0" fillId="7" fontId="0" numFmtId="0" xfId="0" applyAlignment="1" applyFont="1">
      <alignment horizontal="center" shrinkToFit="0" wrapText="0"/>
    </xf>
    <xf borderId="0" fillId="7" fontId="2" numFmtId="0" xfId="0" applyAlignment="1" applyFont="1">
      <alignment horizontal="center"/>
    </xf>
    <xf borderId="0" fillId="7" fontId="2" numFmtId="0" xfId="0" applyAlignment="1" applyFont="1">
      <alignment horizontal="center" readingOrder="0"/>
    </xf>
    <xf borderId="0" fillId="8" fontId="3" numFmtId="0" xfId="0" applyAlignment="1" applyFill="1" applyFont="1">
      <alignment horizontal="center" shrinkToFit="0" wrapText="0"/>
    </xf>
    <xf borderId="0" fillId="8" fontId="3" numFmtId="0" xfId="0" applyAlignment="1" applyFont="1">
      <alignment horizontal="center" readingOrder="0" shrinkToFit="0" wrapText="0"/>
    </xf>
    <xf borderId="0" fillId="8" fontId="3" numFmtId="22" xfId="0" applyAlignment="1" applyFont="1" applyNumberFormat="1">
      <alignment horizontal="center" shrinkToFit="0" wrapText="0"/>
    </xf>
    <xf borderId="0" fillId="8" fontId="0" numFmtId="0" xfId="0" applyAlignment="1" applyFont="1">
      <alignment horizontal="center" shrinkToFit="0" wrapText="0"/>
    </xf>
    <xf borderId="0" fillId="8" fontId="2" numFmtId="0" xfId="0" applyAlignment="1" applyFont="1">
      <alignment horizontal="center"/>
    </xf>
    <xf borderId="0" fillId="9" fontId="3" numFmtId="0" xfId="0" applyAlignment="1" applyFill="1" applyFont="1">
      <alignment horizontal="center" shrinkToFit="0" wrapText="0"/>
    </xf>
    <xf borderId="0" fillId="9" fontId="3" numFmtId="0" xfId="0" applyAlignment="1" applyFont="1">
      <alignment horizontal="center" readingOrder="0" shrinkToFit="0" wrapText="0"/>
    </xf>
    <xf borderId="0" fillId="9" fontId="3" numFmtId="22" xfId="0" applyAlignment="1" applyFont="1" applyNumberFormat="1">
      <alignment horizontal="center" shrinkToFit="0" wrapText="0"/>
    </xf>
    <xf borderId="0" fillId="9" fontId="0" numFmtId="0" xfId="0" applyAlignment="1" applyFont="1">
      <alignment horizontal="center" shrinkToFit="0" wrapText="0"/>
    </xf>
    <xf borderId="0" fillId="9" fontId="2" numFmtId="0" xfId="0" applyAlignment="1" applyFont="1">
      <alignment horizont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43"/>
    <col customWidth="1" min="3" max="3" width="8.0"/>
    <col customWidth="1" min="4" max="4" width="14.14"/>
    <col customWidth="1" min="5" max="5" width="40.0"/>
    <col customWidth="1" min="6" max="6" width="17.29"/>
    <col customWidth="1" min="7" max="7" width="33.86"/>
    <col customWidth="1" min="8" max="9" width="19.57"/>
    <col customWidth="1" min="10" max="10" width="13.71"/>
    <col customWidth="1" min="11" max="11" width="88.0"/>
    <col customWidth="1" min="12" max="12" width="11.0"/>
    <col customWidth="1" min="13" max="33" width="8.71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7">
        <v>9106.0</v>
      </c>
      <c r="B2" s="9" t="s">
        <v>13</v>
      </c>
      <c r="C2" s="12">
        <v>1.0</v>
      </c>
      <c r="D2" s="9"/>
      <c r="E2" s="9"/>
      <c r="F2" s="9" t="s">
        <v>21</v>
      </c>
      <c r="G2" s="9" t="s">
        <v>22</v>
      </c>
      <c r="H2" s="13">
        <v>42854.57925925926</v>
      </c>
      <c r="I2" s="13">
        <v>42854.58541666667</v>
      </c>
      <c r="J2" s="16">
        <f>(66621698)/1000000000</f>
        <v>0.066621698</v>
      </c>
      <c r="K2" s="9" t="s">
        <v>29</v>
      </c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>
      <c r="A3" s="7">
        <v>9107.0</v>
      </c>
      <c r="B3" s="9" t="s">
        <v>13</v>
      </c>
      <c r="C3" s="12">
        <v>1.0</v>
      </c>
      <c r="D3" s="9"/>
      <c r="E3" s="9"/>
      <c r="F3" s="9" t="s">
        <v>21</v>
      </c>
      <c r="G3" s="9" t="s">
        <v>33</v>
      </c>
      <c r="H3" s="13">
        <v>42854.58898148148</v>
      </c>
      <c r="I3" s="13">
        <v>42854.59328703704</v>
      </c>
      <c r="J3" s="16">
        <f>(157364460)/1000000000</f>
        <v>0.15736446</v>
      </c>
      <c r="K3" s="9" t="s">
        <v>29</v>
      </c>
      <c r="L3" s="1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>
      <c r="A4" s="9">
        <v>9108.0</v>
      </c>
      <c r="B4" s="9" t="s">
        <v>13</v>
      </c>
      <c r="C4" s="12">
        <v>2.0</v>
      </c>
      <c r="D4" s="9"/>
      <c r="E4" s="9"/>
      <c r="F4" s="9" t="s">
        <v>15</v>
      </c>
      <c r="G4" s="9" t="s">
        <v>37</v>
      </c>
      <c r="H4" s="13">
        <v>42854.59821759259</v>
      </c>
      <c r="I4" s="13">
        <v>42854.606990740744</v>
      </c>
      <c r="J4" s="16">
        <f>(3636556600)/1000000000</f>
        <v>3.6365566</v>
      </c>
      <c r="K4" s="9" t="s">
        <v>29</v>
      </c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>
      <c r="A5" s="9">
        <v>9109.0</v>
      </c>
      <c r="B5" s="9" t="s">
        <v>13</v>
      </c>
      <c r="C5" s="12">
        <v>1.0</v>
      </c>
      <c r="D5" s="9"/>
      <c r="E5" s="9"/>
      <c r="F5" s="9" t="s">
        <v>15</v>
      </c>
      <c r="G5" s="9" t="s">
        <v>37</v>
      </c>
      <c r="H5" s="13">
        <v>42854.6084375</v>
      </c>
      <c r="I5" s="13">
        <v>42854.61523148148</v>
      </c>
      <c r="J5" s="16">
        <f>(118304808)/1000000000</f>
        <v>0.118304808</v>
      </c>
      <c r="K5" s="9" t="s">
        <v>29</v>
      </c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>
      <c r="A6" s="9">
        <v>9110.0</v>
      </c>
      <c r="B6" s="9" t="s">
        <v>13</v>
      </c>
      <c r="C6" s="12">
        <v>1.0</v>
      </c>
      <c r="D6" s="9"/>
      <c r="E6" s="9"/>
      <c r="F6" s="9" t="s">
        <v>21</v>
      </c>
      <c r="G6" s="9" t="s">
        <v>37</v>
      </c>
      <c r="H6" s="13">
        <v>42854.616273148145</v>
      </c>
      <c r="I6" s="13">
        <v>42854.61672453704</v>
      </c>
      <c r="J6" s="16">
        <f>(7188498)/1000000000</f>
        <v>0.007188498</v>
      </c>
      <c r="K6" s="9" t="s">
        <v>29</v>
      </c>
      <c r="L6" s="1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>
      <c r="A7" s="9">
        <v>9111.0</v>
      </c>
      <c r="B7" s="9" t="s">
        <v>13</v>
      </c>
      <c r="C7" s="12">
        <v>1.0</v>
      </c>
      <c r="D7" s="9"/>
      <c r="E7" s="9"/>
      <c r="F7" s="9" t="s">
        <v>21</v>
      </c>
      <c r="G7" s="9" t="s">
        <v>37</v>
      </c>
      <c r="H7" s="13">
        <v>42854.61688657408</v>
      </c>
      <c r="I7" s="13">
        <v>42854.61851851852</v>
      </c>
      <c r="J7" s="16">
        <f>(497049381)/1000000000</f>
        <v>0.497049381</v>
      </c>
      <c r="K7" s="9" t="s">
        <v>29</v>
      </c>
      <c r="L7" s="1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>
      <c r="A8" s="9">
        <v>9112.0</v>
      </c>
      <c r="B8" s="9" t="s">
        <v>13</v>
      </c>
      <c r="C8" s="12">
        <v>7.0</v>
      </c>
      <c r="D8" s="9"/>
      <c r="E8" s="9"/>
      <c r="F8" s="9" t="s">
        <v>21</v>
      </c>
      <c r="G8" s="9" t="s">
        <v>37</v>
      </c>
      <c r="H8" s="13">
        <v>42854.61966435185</v>
      </c>
      <c r="I8" s="13">
        <v>42854.62966435185</v>
      </c>
      <c r="J8" s="16">
        <f>(13414826704)/1000000000</f>
        <v>13.4148267</v>
      </c>
      <c r="K8" s="9" t="s">
        <v>29</v>
      </c>
      <c r="L8" s="1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>
      <c r="A9" s="9">
        <v>9113.0</v>
      </c>
      <c r="B9" s="9" t="s">
        <v>13</v>
      </c>
      <c r="C9" s="12">
        <v>1.0</v>
      </c>
      <c r="D9" s="9"/>
      <c r="E9" s="9"/>
      <c r="F9" s="9" t="s">
        <v>15</v>
      </c>
      <c r="G9" s="9" t="s">
        <v>37</v>
      </c>
      <c r="H9" s="13">
        <v>42854.631261574075</v>
      </c>
      <c r="I9" s="13">
        <v>42854.63900462963</v>
      </c>
      <c r="J9" s="16">
        <f>(145149267)/1000000000</f>
        <v>0.145149267</v>
      </c>
      <c r="K9" s="9" t="s">
        <v>29</v>
      </c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>
      <c r="A10" s="9">
        <v>9114.0</v>
      </c>
      <c r="B10" s="9" t="s">
        <v>13</v>
      </c>
      <c r="C10" s="12">
        <v>1.0</v>
      </c>
      <c r="D10" s="9"/>
      <c r="E10" s="9"/>
      <c r="F10" s="9" t="s">
        <v>15</v>
      </c>
      <c r="G10" s="9" t="s">
        <v>37</v>
      </c>
      <c r="H10" s="13">
        <v>42854.63994212963</v>
      </c>
      <c r="I10" s="13">
        <v>42854.64048611111</v>
      </c>
      <c r="J10" s="16">
        <f>(44846865)/1000000000</f>
        <v>0.044846865</v>
      </c>
      <c r="K10" s="9" t="s">
        <v>29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>
      <c r="A11" s="9">
        <v>9115.0</v>
      </c>
      <c r="B11" s="9" t="s">
        <v>13</v>
      </c>
      <c r="C11" s="12">
        <v>7.0</v>
      </c>
      <c r="D11" s="9"/>
      <c r="E11" s="9"/>
      <c r="F11" s="9" t="s">
        <v>15</v>
      </c>
      <c r="G11" s="9" t="s">
        <v>37</v>
      </c>
      <c r="H11" s="13">
        <v>42854.64664351852</v>
      </c>
      <c r="I11" s="13">
        <v>42854.663148148145</v>
      </c>
      <c r="J11" s="16">
        <f>(13628892806)/1000000000</f>
        <v>13.62889281</v>
      </c>
      <c r="K11" s="9" t="s">
        <v>29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>
      <c r="A12" s="9">
        <v>9116.0</v>
      </c>
      <c r="B12" s="9" t="s">
        <v>13</v>
      </c>
      <c r="C12" s="12">
        <v>1.0</v>
      </c>
      <c r="D12" s="9"/>
      <c r="E12" s="9"/>
      <c r="F12" s="9" t="s">
        <v>15</v>
      </c>
      <c r="G12" s="9" t="s">
        <v>37</v>
      </c>
      <c r="H12" s="13">
        <v>42854.66324074074</v>
      </c>
      <c r="I12" s="13">
        <v>42854.66376157408</v>
      </c>
      <c r="J12" s="16">
        <f>(60667866)/1000000000</f>
        <v>0.060667866</v>
      </c>
      <c r="K12" s="9" t="s">
        <v>29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>
      <c r="A13" s="9">
        <v>9117.0</v>
      </c>
      <c r="B13" s="9" t="s">
        <v>13</v>
      </c>
      <c r="C13" s="12">
        <v>45.0</v>
      </c>
      <c r="D13" s="12">
        <v>45.0</v>
      </c>
      <c r="E13" s="12" t="s">
        <v>25</v>
      </c>
      <c r="F13" s="18" t="s">
        <v>15</v>
      </c>
      <c r="G13" s="19" t="s">
        <v>37</v>
      </c>
      <c r="H13" s="19">
        <v>42854.66572916666</v>
      </c>
      <c r="I13" s="19">
        <v>42854.70193287037</v>
      </c>
      <c r="J13" s="18">
        <f>(88195609624)/1000000000</f>
        <v>88.19560962</v>
      </c>
      <c r="K13" s="18" t="s">
        <v>29</v>
      </c>
      <c r="L13" s="18"/>
      <c r="M13" s="18"/>
      <c r="N13" s="18"/>
      <c r="O13" s="18"/>
      <c r="P13" s="1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>
      <c r="A14" s="9">
        <v>9118.0</v>
      </c>
      <c r="B14" s="9" t="s">
        <v>13</v>
      </c>
      <c r="C14" s="12">
        <v>53.0</v>
      </c>
      <c r="D14" s="12">
        <v>53.0</v>
      </c>
      <c r="E14" s="12" t="s">
        <v>25</v>
      </c>
      <c r="F14" s="9" t="s">
        <v>15</v>
      </c>
      <c r="G14" s="9" t="s">
        <v>46</v>
      </c>
      <c r="H14" s="13">
        <v>42854.702210648145</v>
      </c>
      <c r="I14" s="13">
        <v>42854.73767361111</v>
      </c>
      <c r="J14" s="16">
        <f>(105015209130)/1000000000</f>
        <v>105.0152091</v>
      </c>
      <c r="K14" s="9" t="s">
        <v>29</v>
      </c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>
      <c r="A15" s="9">
        <v>9119.0</v>
      </c>
      <c r="B15" s="9" t="s">
        <v>13</v>
      </c>
      <c r="C15" s="12">
        <v>3.0</v>
      </c>
      <c r="D15" s="12">
        <v>3.0</v>
      </c>
      <c r="E15" s="12" t="s">
        <v>25</v>
      </c>
      <c r="F15" s="9" t="s">
        <v>15</v>
      </c>
      <c r="G15" s="9" t="s">
        <v>46</v>
      </c>
      <c r="H15" s="13">
        <v>42854.73793981481</v>
      </c>
      <c r="I15" s="13">
        <v>42854.739895833336</v>
      </c>
      <c r="J15" s="16">
        <f>(4673304142)/1000000000</f>
        <v>4.673304142</v>
      </c>
      <c r="K15" s="9" t="s">
        <v>29</v>
      </c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>
      <c r="A16" s="9">
        <v>9120.0</v>
      </c>
      <c r="B16" s="9" t="s">
        <v>13</v>
      </c>
      <c r="C16" s="12">
        <v>8.0</v>
      </c>
      <c r="D16" s="12">
        <v>8.0</v>
      </c>
      <c r="E16" s="12" t="s">
        <v>25</v>
      </c>
      <c r="F16" s="9" t="s">
        <v>15</v>
      </c>
      <c r="G16" s="9" t="s">
        <v>46</v>
      </c>
      <c r="H16" s="13">
        <v>42854.74135416667</v>
      </c>
      <c r="I16" s="13">
        <v>42854.752592592595</v>
      </c>
      <c r="J16" s="16">
        <f>(14917849590)/1000000000</f>
        <v>14.91784959</v>
      </c>
      <c r="K16" s="9" t="s">
        <v>47</v>
      </c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>
      <c r="A17" s="9">
        <v>9121.0</v>
      </c>
      <c r="B17" s="9" t="s">
        <v>13</v>
      </c>
      <c r="C17" s="12">
        <v>10.0</v>
      </c>
      <c r="D17" s="12">
        <v>10.0</v>
      </c>
      <c r="E17" s="12" t="s">
        <v>25</v>
      </c>
      <c r="F17" s="9" t="s">
        <v>15</v>
      </c>
      <c r="G17" s="9" t="s">
        <v>46</v>
      </c>
      <c r="H17" s="13">
        <v>42854.75295138889</v>
      </c>
      <c r="I17" s="13">
        <v>42854.76510416667</v>
      </c>
      <c r="J17" s="16">
        <f>(18966130106)/1000000000</f>
        <v>18.96613011</v>
      </c>
      <c r="K17" s="9" t="s">
        <v>29</v>
      </c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>
      <c r="A18" s="9">
        <v>9122.0</v>
      </c>
      <c r="B18" s="9" t="s">
        <v>13</v>
      </c>
      <c r="C18" s="12">
        <v>7.0</v>
      </c>
      <c r="D18" s="12">
        <v>7.0</v>
      </c>
      <c r="E18" s="12" t="s">
        <v>25</v>
      </c>
      <c r="F18" s="9" t="s">
        <v>15</v>
      </c>
      <c r="G18" s="9" t="s">
        <v>46</v>
      </c>
      <c r="H18" s="13">
        <v>42854.76525462963</v>
      </c>
      <c r="I18" s="13">
        <v>42854.770636574074</v>
      </c>
      <c r="J18" s="16">
        <f>(12133046240)/1000000000</f>
        <v>12.13304624</v>
      </c>
      <c r="K18" s="9" t="s">
        <v>48</v>
      </c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>
      <c r="A19" s="9">
        <v>9123.0</v>
      </c>
      <c r="B19" s="9" t="s">
        <v>13</v>
      </c>
      <c r="C19" s="12">
        <v>8.0</v>
      </c>
      <c r="D19" s="12">
        <v>8.0</v>
      </c>
      <c r="E19" s="12" t="s">
        <v>25</v>
      </c>
      <c r="F19" s="9" t="s">
        <v>15</v>
      </c>
      <c r="G19" s="9" t="s">
        <v>46</v>
      </c>
      <c r="H19" s="13">
        <v>42854.77079861111</v>
      </c>
      <c r="I19" s="13">
        <v>42854.77711805556</v>
      </c>
      <c r="J19" s="16">
        <f>(15276946896)/1000000000</f>
        <v>15.2769469</v>
      </c>
      <c r="K19" s="9" t="s">
        <v>49</v>
      </c>
      <c r="L19" s="1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>
      <c r="A20" s="9">
        <v>9124.0</v>
      </c>
      <c r="B20" s="9" t="s">
        <v>13</v>
      </c>
      <c r="C20" s="12">
        <v>7.0</v>
      </c>
      <c r="D20" s="12">
        <v>7.0</v>
      </c>
      <c r="E20" s="12" t="s">
        <v>25</v>
      </c>
      <c r="F20" s="9" t="s">
        <v>15</v>
      </c>
      <c r="G20" s="9" t="s">
        <v>46</v>
      </c>
      <c r="H20" s="13">
        <v>42854.77725694444</v>
      </c>
      <c r="I20" s="13">
        <v>42854.782847222225</v>
      </c>
      <c r="J20" s="16">
        <f>(13186649807)/1000000000</f>
        <v>13.18664981</v>
      </c>
      <c r="K20" s="9" t="s">
        <v>50</v>
      </c>
      <c r="L20" s="16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>
      <c r="A21" s="9">
        <v>9125.0</v>
      </c>
      <c r="B21" s="9" t="s">
        <v>13</v>
      </c>
      <c r="C21" s="12">
        <v>14.0</v>
      </c>
      <c r="D21" s="12">
        <v>14.0</v>
      </c>
      <c r="E21" s="12" t="s">
        <v>25</v>
      </c>
      <c r="F21" s="9" t="s">
        <v>15</v>
      </c>
      <c r="G21" s="9" t="s">
        <v>46</v>
      </c>
      <c r="H21" s="13">
        <v>42854.78298611111</v>
      </c>
      <c r="I21" s="13">
        <v>42854.795069444444</v>
      </c>
      <c r="J21" s="16">
        <f>(26237830694)/1000000000</f>
        <v>26.23783069</v>
      </c>
      <c r="K21" s="9" t="s">
        <v>51</v>
      </c>
      <c r="L21" s="16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>
      <c r="A22" s="9">
        <v>9126.0</v>
      </c>
      <c r="B22" s="9" t="s">
        <v>13</v>
      </c>
      <c r="C22" s="12">
        <v>9.0</v>
      </c>
      <c r="D22" s="12">
        <v>9.0</v>
      </c>
      <c r="E22" s="12" t="s">
        <v>25</v>
      </c>
      <c r="F22" s="9" t="s">
        <v>15</v>
      </c>
      <c r="G22" s="9" t="s">
        <v>46</v>
      </c>
      <c r="H22" s="13">
        <v>42854.79534722222</v>
      </c>
      <c r="I22" s="13">
        <v>42854.79775462963</v>
      </c>
      <c r="J22" s="16">
        <f>(16848993340)/1000000000</f>
        <v>16.84899334</v>
      </c>
      <c r="K22" s="9" t="s">
        <v>52</v>
      </c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>
      <c r="A23" s="9">
        <v>9127.0</v>
      </c>
      <c r="B23" s="9" t="s">
        <v>13</v>
      </c>
      <c r="C23" s="12">
        <v>16.0</v>
      </c>
      <c r="D23" s="12">
        <v>16.0</v>
      </c>
      <c r="E23" s="12" t="s">
        <v>25</v>
      </c>
      <c r="F23" s="9" t="s">
        <v>15</v>
      </c>
      <c r="G23" s="9" t="s">
        <v>46</v>
      </c>
      <c r="H23" s="13">
        <v>42854.797939814816</v>
      </c>
      <c r="I23" s="13">
        <v>42854.80405092592</v>
      </c>
      <c r="J23" s="16">
        <f>(31203803066)/1000000000</f>
        <v>31.20380307</v>
      </c>
      <c r="K23" s="9" t="s">
        <v>53</v>
      </c>
      <c r="L23" s="16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>
      <c r="A24" s="9">
        <v>9128.0</v>
      </c>
      <c r="B24" s="9" t="s">
        <v>13</v>
      </c>
      <c r="C24" s="12">
        <v>7.0</v>
      </c>
      <c r="D24" s="12">
        <v>7.0</v>
      </c>
      <c r="E24" s="12" t="s">
        <v>25</v>
      </c>
      <c r="F24" s="9" t="s">
        <v>15</v>
      </c>
      <c r="G24" s="9" t="s">
        <v>46</v>
      </c>
      <c r="H24" s="13">
        <v>42854.80425925926</v>
      </c>
      <c r="I24" s="13">
        <v>42854.807025462964</v>
      </c>
      <c r="J24" s="16">
        <f>(12458028693)/1000000000</f>
        <v>12.45802869</v>
      </c>
      <c r="K24" s="9" t="s">
        <v>53</v>
      </c>
      <c r="L24" s="1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>
      <c r="A25" s="9">
        <v>9129.0</v>
      </c>
      <c r="B25" s="9" t="s">
        <v>13</v>
      </c>
      <c r="C25" s="12">
        <v>9.0</v>
      </c>
      <c r="D25" s="12">
        <v>9.0</v>
      </c>
      <c r="E25" s="12" t="s">
        <v>25</v>
      </c>
      <c r="F25" s="9" t="s">
        <v>15</v>
      </c>
      <c r="G25" s="9" t="s">
        <v>46</v>
      </c>
      <c r="H25" s="13">
        <v>42854.80800925926</v>
      </c>
      <c r="I25" s="13">
        <v>42854.812060185184</v>
      </c>
      <c r="J25" s="16">
        <f>(17098646687)/1000000000</f>
        <v>17.09864669</v>
      </c>
      <c r="K25" s="9" t="s">
        <v>54</v>
      </c>
      <c r="L25" s="1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>
      <c r="A26" s="9">
        <v>9130.0</v>
      </c>
      <c r="B26" s="9" t="s">
        <v>13</v>
      </c>
      <c r="C26" s="12">
        <v>10.0</v>
      </c>
      <c r="D26" s="12">
        <v>10.0</v>
      </c>
      <c r="E26" s="12" t="s">
        <v>25</v>
      </c>
      <c r="F26" s="9" t="s">
        <v>15</v>
      </c>
      <c r="G26" s="9" t="s">
        <v>46</v>
      </c>
      <c r="H26" s="13">
        <v>42854.81302083333</v>
      </c>
      <c r="I26" s="13">
        <v>42854.81752314815</v>
      </c>
      <c r="J26" s="16">
        <f>(18451986131)/1000000000</f>
        <v>18.45198613</v>
      </c>
      <c r="K26" s="9" t="s">
        <v>50</v>
      </c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>
      <c r="A27" s="9">
        <v>9131.0</v>
      </c>
      <c r="B27" s="9" t="s">
        <v>13</v>
      </c>
      <c r="C27" s="12">
        <v>12.0</v>
      </c>
      <c r="D27" s="12">
        <v>12.0</v>
      </c>
      <c r="E27" s="12" t="s">
        <v>25</v>
      </c>
      <c r="F27" s="9" t="s">
        <v>15</v>
      </c>
      <c r="G27" s="9" t="s">
        <v>46</v>
      </c>
      <c r="H27" s="13">
        <v>42854.81878472222</v>
      </c>
      <c r="I27" s="13">
        <v>42854.82466435185</v>
      </c>
      <c r="J27" s="16">
        <f>(23313897020)/1000000000</f>
        <v>23.31389702</v>
      </c>
      <c r="K27" s="9" t="s">
        <v>49</v>
      </c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>
      <c r="A28" s="9">
        <v>9132.0</v>
      </c>
      <c r="B28" s="9" t="s">
        <v>13</v>
      </c>
      <c r="C28" s="12">
        <v>123.0</v>
      </c>
      <c r="D28" s="12">
        <v>123.0</v>
      </c>
      <c r="E28" s="12" t="s">
        <v>25</v>
      </c>
      <c r="F28" s="9" t="s">
        <v>15</v>
      </c>
      <c r="G28" s="9" t="s">
        <v>46</v>
      </c>
      <c r="H28" s="13">
        <v>42854.825891203705</v>
      </c>
      <c r="I28" s="13">
        <v>42854.921898148146</v>
      </c>
      <c r="J28" s="16">
        <f>(245658571168)/1000000000</f>
        <v>245.6585712</v>
      </c>
      <c r="K28" s="9" t="s">
        <v>49</v>
      </c>
      <c r="L28" s="16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>
      <c r="A29" s="9">
        <v>9133.0</v>
      </c>
      <c r="B29" s="9" t="s">
        <v>13</v>
      </c>
      <c r="C29" s="12">
        <v>1.0</v>
      </c>
      <c r="D29" s="9"/>
      <c r="E29" s="9"/>
      <c r="F29" s="9" t="s">
        <v>15</v>
      </c>
      <c r="G29" s="9" t="s">
        <v>46</v>
      </c>
      <c r="H29" s="13">
        <v>42854.92559027778</v>
      </c>
      <c r="I29" s="13">
        <v>42854.93347222222</v>
      </c>
      <c r="J29" s="16">
        <f>(122383559)/1000000000</f>
        <v>0.122383559</v>
      </c>
      <c r="K29" s="9" t="s">
        <v>55</v>
      </c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>
      <c r="A30" s="9">
        <v>9134.0</v>
      </c>
      <c r="B30" s="9" t="s">
        <v>13</v>
      </c>
      <c r="C30" s="12">
        <v>1.0</v>
      </c>
      <c r="D30" s="9"/>
      <c r="E30" s="9"/>
      <c r="F30" s="9" t="s">
        <v>15</v>
      </c>
      <c r="G30" s="9" t="s">
        <v>46</v>
      </c>
      <c r="H30" s="13">
        <v>42854.933854166666</v>
      </c>
      <c r="I30" s="13">
        <v>42854.94329861111</v>
      </c>
      <c r="J30" s="16">
        <f>(329163188)/1000000000</f>
        <v>0.329163188</v>
      </c>
      <c r="K30" s="9" t="s">
        <v>49</v>
      </c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>
      <c r="A31" s="9">
        <v>9135.0</v>
      </c>
      <c r="B31" s="9" t="s">
        <v>13</v>
      </c>
      <c r="C31" s="12">
        <v>3.0</v>
      </c>
      <c r="D31" s="12">
        <v>3.0</v>
      </c>
      <c r="E31" s="12" t="s">
        <v>25</v>
      </c>
      <c r="F31" s="9" t="s">
        <v>15</v>
      </c>
      <c r="G31" s="9" t="s">
        <v>46</v>
      </c>
      <c r="H31" s="13">
        <v>42854.94353009259</v>
      </c>
      <c r="I31" s="13">
        <v>42854.9553125</v>
      </c>
      <c r="J31" s="16">
        <f>(5393287172)/1000000000</f>
        <v>5.393287172</v>
      </c>
      <c r="K31" s="9" t="s">
        <v>49</v>
      </c>
      <c r="L31" s="16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>
      <c r="A32" s="9">
        <v>9136.0</v>
      </c>
      <c r="B32" s="9" t="s">
        <v>13</v>
      </c>
      <c r="C32" s="12">
        <v>3.0</v>
      </c>
      <c r="D32" s="12">
        <v>3.0</v>
      </c>
      <c r="E32" s="12" t="s">
        <v>25</v>
      </c>
      <c r="F32" s="9" t="s">
        <v>15</v>
      </c>
      <c r="G32" s="9" t="s">
        <v>46</v>
      </c>
      <c r="H32" s="13">
        <v>42854.96040509259</v>
      </c>
      <c r="I32" s="13">
        <v>42854.972708333335</v>
      </c>
      <c r="J32" s="16">
        <f>(5958558179)/1000000000</f>
        <v>5.958558179</v>
      </c>
      <c r="K32" s="9" t="s">
        <v>49</v>
      </c>
      <c r="L32" s="16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>
      <c r="A33" s="9">
        <v>9137.0</v>
      </c>
      <c r="B33" s="9" t="s">
        <v>13</v>
      </c>
      <c r="C33" s="12">
        <v>2.0</v>
      </c>
      <c r="D33" s="9"/>
      <c r="E33" s="9"/>
      <c r="F33" s="9" t="s">
        <v>15</v>
      </c>
      <c r="G33" s="9" t="s">
        <v>56</v>
      </c>
      <c r="H33" s="13">
        <v>42854.982199074075</v>
      </c>
      <c r="I33" s="13">
        <v>42855.01118055556</v>
      </c>
      <c r="J33" s="16">
        <f>(2284891093)/1000000000</f>
        <v>2.284891093</v>
      </c>
      <c r="K33" s="9" t="s">
        <v>57</v>
      </c>
      <c r="L33" s="16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>
      <c r="A34" s="20">
        <v>9138.0</v>
      </c>
      <c r="B34" s="20" t="s">
        <v>58</v>
      </c>
      <c r="C34" s="21">
        <v>1.0</v>
      </c>
      <c r="D34" s="20"/>
      <c r="E34" s="20"/>
      <c r="F34" s="20" t="s">
        <v>15</v>
      </c>
      <c r="G34" s="20" t="s">
        <v>56</v>
      </c>
      <c r="H34" s="22">
        <v>42855.01708333333</v>
      </c>
      <c r="I34" s="22">
        <v>42855.01987268519</v>
      </c>
      <c r="J34" s="23">
        <f>(42229735)/1000000000</f>
        <v>0.042229735</v>
      </c>
      <c r="K34" s="20" t="s">
        <v>59</v>
      </c>
      <c r="L34" s="23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>
      <c r="A35" s="25">
        <v>9139.0</v>
      </c>
      <c r="B35" s="25" t="s">
        <v>60</v>
      </c>
      <c r="C35" s="26">
        <v>21.0</v>
      </c>
      <c r="D35" s="26">
        <v>21.0</v>
      </c>
      <c r="E35" s="27" t="s">
        <v>25</v>
      </c>
      <c r="F35" s="25" t="s">
        <v>15</v>
      </c>
      <c r="G35" s="25" t="s">
        <v>56</v>
      </c>
      <c r="H35" s="28">
        <v>42855.020949074074</v>
      </c>
      <c r="I35" s="28">
        <v>42855.042175925926</v>
      </c>
      <c r="J35" s="29">
        <f>(40211750289)/1000000000</f>
        <v>40.21175029</v>
      </c>
      <c r="K35" s="25" t="s">
        <v>29</v>
      </c>
      <c r="L35" s="29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25">
        <v>9140.0</v>
      </c>
      <c r="B36" s="25" t="s">
        <v>60</v>
      </c>
      <c r="C36" s="26">
        <v>7.0</v>
      </c>
      <c r="D36" s="25"/>
      <c r="E36" s="25"/>
      <c r="F36" s="25" t="s">
        <v>15</v>
      </c>
      <c r="G36" s="25" t="s">
        <v>56</v>
      </c>
      <c r="H36" s="28">
        <v>42855.04299768519</v>
      </c>
      <c r="I36" s="28">
        <v>42855.04678240741</v>
      </c>
      <c r="J36" s="29">
        <f>(12176197080)/1000000000</f>
        <v>12.17619708</v>
      </c>
      <c r="K36" s="25" t="s">
        <v>61</v>
      </c>
      <c r="L36" s="29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25">
        <v>9141.0</v>
      </c>
      <c r="B37" s="25" t="s">
        <v>60</v>
      </c>
      <c r="C37" s="26">
        <v>6.0</v>
      </c>
      <c r="D37" s="25"/>
      <c r="E37" s="25"/>
      <c r="F37" s="25" t="s">
        <v>15</v>
      </c>
      <c r="G37" s="25" t="s">
        <v>56</v>
      </c>
      <c r="H37" s="28">
        <v>42855.047314814816</v>
      </c>
      <c r="I37" s="28">
        <v>42855.05038194444</v>
      </c>
      <c r="J37" s="29">
        <f>(10187419574)/1000000000</f>
        <v>10.18741957</v>
      </c>
      <c r="K37" s="25" t="s">
        <v>62</v>
      </c>
      <c r="L37" s="29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>
      <c r="A38" s="25">
        <v>9142.0</v>
      </c>
      <c r="B38" s="25" t="s">
        <v>60</v>
      </c>
      <c r="C38" s="26">
        <v>101.0</v>
      </c>
      <c r="D38" s="26">
        <v>101.0</v>
      </c>
      <c r="E38" s="27" t="s">
        <v>25</v>
      </c>
      <c r="F38" s="25" t="s">
        <v>15</v>
      </c>
      <c r="G38" s="25" t="s">
        <v>56</v>
      </c>
      <c r="H38" s="28">
        <v>42855.05096064815</v>
      </c>
      <c r="I38" s="28">
        <v>42855.117800925924</v>
      </c>
      <c r="J38" s="29">
        <f>(201467064104)/1000000000</f>
        <v>201.4670641</v>
      </c>
      <c r="K38" s="25" t="s">
        <v>63</v>
      </c>
      <c r="L38" s="29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>
      <c r="A39" s="25">
        <v>9143.0</v>
      </c>
      <c r="B39" s="25" t="s">
        <v>60</v>
      </c>
      <c r="C39" s="26">
        <v>102.0</v>
      </c>
      <c r="D39" s="26">
        <v>102.0</v>
      </c>
      <c r="E39" s="27" t="s">
        <v>25</v>
      </c>
      <c r="F39" s="25" t="s">
        <v>15</v>
      </c>
      <c r="G39" s="25" t="s">
        <v>56</v>
      </c>
      <c r="H39" s="28">
        <v>42855.11791666667</v>
      </c>
      <c r="I39" s="28">
        <v>42855.18451388889</v>
      </c>
      <c r="J39" s="29">
        <f>(203023876114)/1000000000</f>
        <v>203.0238761</v>
      </c>
      <c r="K39" s="25" t="s">
        <v>63</v>
      </c>
      <c r="L39" s="29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>
      <c r="A40" s="25">
        <v>9144.0</v>
      </c>
      <c r="B40" s="25" t="s">
        <v>60</v>
      </c>
      <c r="C40" s="26">
        <v>101.0</v>
      </c>
      <c r="D40" s="26">
        <v>101.0</v>
      </c>
      <c r="E40" s="27" t="s">
        <v>25</v>
      </c>
      <c r="F40" s="25" t="s">
        <v>15</v>
      </c>
      <c r="G40" s="25" t="s">
        <v>56</v>
      </c>
      <c r="H40" s="28">
        <v>42855.18461805556</v>
      </c>
      <c r="I40" s="28">
        <v>42855.25033564815</v>
      </c>
      <c r="J40" s="29">
        <f>(201532323308)/1000000000</f>
        <v>201.5323233</v>
      </c>
      <c r="K40" s="25" t="s">
        <v>63</v>
      </c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>
      <c r="A41" s="25">
        <v>9145.0</v>
      </c>
      <c r="B41" s="25" t="s">
        <v>60</v>
      </c>
      <c r="C41" s="26">
        <v>105.0</v>
      </c>
      <c r="D41" s="26">
        <v>105.0</v>
      </c>
      <c r="E41" s="27" t="s">
        <v>25</v>
      </c>
      <c r="F41" s="25" t="s">
        <v>15</v>
      </c>
      <c r="G41" s="25" t="s">
        <v>56</v>
      </c>
      <c r="H41" s="28">
        <v>42855.250451388885</v>
      </c>
      <c r="I41" s="28">
        <v>42855.319247685184</v>
      </c>
      <c r="J41" s="29">
        <f>(209282253374)/1000000000</f>
        <v>209.2822534</v>
      </c>
      <c r="K41" s="25" t="s">
        <v>63</v>
      </c>
      <c r="L41" s="29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>
      <c r="A42" s="25">
        <v>9146.0</v>
      </c>
      <c r="B42" s="25" t="s">
        <v>60</v>
      </c>
      <c r="C42" s="26">
        <v>106.0</v>
      </c>
      <c r="D42" s="26">
        <v>105.0</v>
      </c>
      <c r="E42" s="27" t="s">
        <v>25</v>
      </c>
      <c r="F42" s="25" t="s">
        <v>15</v>
      </c>
      <c r="G42" s="25" t="s">
        <v>56</v>
      </c>
      <c r="H42" s="28">
        <v>42855.319398148145</v>
      </c>
      <c r="I42" s="28">
        <v>42855.388657407406</v>
      </c>
      <c r="J42" s="29">
        <f>(211555898109)/1000000000</f>
        <v>211.5558981</v>
      </c>
      <c r="K42" s="25" t="s">
        <v>63</v>
      </c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>
      <c r="A43" s="25">
        <v>9147.0</v>
      </c>
      <c r="B43" s="25" t="s">
        <v>60</v>
      </c>
      <c r="C43" s="26">
        <v>35.0</v>
      </c>
      <c r="D43" s="26">
        <v>35.0</v>
      </c>
      <c r="E43" s="27" t="s">
        <v>25</v>
      </c>
      <c r="F43" s="25" t="s">
        <v>15</v>
      </c>
      <c r="G43" s="25" t="s">
        <v>56</v>
      </c>
      <c r="H43" s="28">
        <v>42855.38875</v>
      </c>
      <c r="I43" s="28">
        <v>42855.41149305556</v>
      </c>
      <c r="J43" s="29">
        <f>(69616483968)/1000000000</f>
        <v>69.61648397</v>
      </c>
      <c r="K43" s="25" t="s">
        <v>63</v>
      </c>
      <c r="L43" s="29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>
      <c r="A44" s="25">
        <v>9148.0</v>
      </c>
      <c r="B44" s="25" t="s">
        <v>60</v>
      </c>
      <c r="C44" s="26">
        <v>104.0</v>
      </c>
      <c r="D44" s="26">
        <v>104.0</v>
      </c>
      <c r="E44" s="27" t="s">
        <v>25</v>
      </c>
      <c r="F44" s="25" t="s">
        <v>15</v>
      </c>
      <c r="G44" s="25" t="s">
        <v>64</v>
      </c>
      <c r="H44" s="28">
        <v>42855.41202546296</v>
      </c>
      <c r="I44" s="28">
        <v>42855.47820601852</v>
      </c>
      <c r="J44" s="29">
        <f>(206194809472)/1000000000</f>
        <v>206.1948095</v>
      </c>
      <c r="K44" s="25" t="s">
        <v>63</v>
      </c>
      <c r="L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>
      <c r="A45" s="25">
        <v>9149.0</v>
      </c>
      <c r="B45" s="25" t="s">
        <v>60</v>
      </c>
      <c r="C45" s="26">
        <v>71.0</v>
      </c>
      <c r="D45" s="26">
        <v>71.0</v>
      </c>
      <c r="E45" s="27" t="s">
        <v>25</v>
      </c>
      <c r="F45" s="25" t="s">
        <v>15</v>
      </c>
      <c r="G45" s="25" t="s">
        <v>64</v>
      </c>
      <c r="H45" s="28">
        <v>42855.47829861111</v>
      </c>
      <c r="I45" s="28">
        <v>42855.52245370371</v>
      </c>
      <c r="J45" s="29">
        <f>(141742032060)/1000000000</f>
        <v>141.7420321</v>
      </c>
      <c r="K45" s="25" t="s">
        <v>63</v>
      </c>
      <c r="L45" s="29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>
      <c r="A46" s="25">
        <v>9150.0</v>
      </c>
      <c r="B46" s="25" t="s">
        <v>60</v>
      </c>
      <c r="C46" s="26">
        <v>23.0</v>
      </c>
      <c r="D46" s="26">
        <v>23.0</v>
      </c>
      <c r="E46" s="27" t="s">
        <v>25</v>
      </c>
      <c r="F46" s="25" t="s">
        <v>15</v>
      </c>
      <c r="G46" s="25" t="s">
        <v>56</v>
      </c>
      <c r="H46" s="28">
        <v>42855.52453703704</v>
      </c>
      <c r="I46" s="28">
        <v>42855.538981481484</v>
      </c>
      <c r="J46" s="29">
        <f>(44233528486)/1000000000</f>
        <v>44.23352849</v>
      </c>
      <c r="K46" s="25" t="s">
        <v>29</v>
      </c>
      <c r="L46" s="29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>
      <c r="A47" s="25">
        <v>9151.0</v>
      </c>
      <c r="B47" s="25" t="s">
        <v>60</v>
      </c>
      <c r="C47" s="26">
        <v>80.0</v>
      </c>
      <c r="D47" s="26">
        <v>80.0</v>
      </c>
      <c r="E47" s="27" t="s">
        <v>25</v>
      </c>
      <c r="F47" s="25" t="s">
        <v>15</v>
      </c>
      <c r="G47" s="25" t="s">
        <v>64</v>
      </c>
      <c r="H47" s="28">
        <v>42855.53927083333</v>
      </c>
      <c r="I47" s="28">
        <v>42855.58940972222</v>
      </c>
      <c r="J47" s="29">
        <f>(158590216917)/1000000000</f>
        <v>158.5902169</v>
      </c>
      <c r="K47" s="25" t="s">
        <v>29</v>
      </c>
      <c r="L47" s="29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>
      <c r="A48" s="25">
        <v>9152.0</v>
      </c>
      <c r="B48" s="25" t="s">
        <v>60</v>
      </c>
      <c r="C48" s="26">
        <v>30.0</v>
      </c>
      <c r="D48" s="26">
        <v>30.0</v>
      </c>
      <c r="E48" s="27" t="s">
        <v>25</v>
      </c>
      <c r="F48" s="25" t="s">
        <v>15</v>
      </c>
      <c r="G48" s="25" t="s">
        <v>64</v>
      </c>
      <c r="H48" s="28">
        <v>42855.590775462966</v>
      </c>
      <c r="I48" s="28">
        <v>42855.61886574074</v>
      </c>
      <c r="J48" s="29">
        <f>(59905780818)/1000000000</f>
        <v>59.90578082</v>
      </c>
      <c r="K48" s="25" t="s">
        <v>65</v>
      </c>
      <c r="L48" s="29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>
      <c r="A49" s="31">
        <v>9153.0</v>
      </c>
      <c r="B49" s="31" t="s">
        <v>66</v>
      </c>
      <c r="C49" s="32">
        <v>25.0</v>
      </c>
      <c r="D49" s="32">
        <v>25.0</v>
      </c>
      <c r="E49" s="32" t="s">
        <v>25</v>
      </c>
      <c r="F49" s="31" t="s">
        <v>15</v>
      </c>
      <c r="G49" s="31" t="s">
        <v>64</v>
      </c>
      <c r="H49" s="33">
        <v>42855.620405092595</v>
      </c>
      <c r="I49" s="33">
        <v>42855.645474537036</v>
      </c>
      <c r="J49" s="34">
        <f>(48788516822)/1000000000</f>
        <v>48.78851682</v>
      </c>
      <c r="K49" s="31" t="s">
        <v>29</v>
      </c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>
      <c r="A50" s="31">
        <v>9154.0</v>
      </c>
      <c r="B50" s="31" t="s">
        <v>66</v>
      </c>
      <c r="C50" s="32">
        <v>6.0</v>
      </c>
      <c r="D50" s="31"/>
      <c r="E50" s="31"/>
      <c r="F50" s="31" t="s">
        <v>15</v>
      </c>
      <c r="G50" s="31" t="s">
        <v>64</v>
      </c>
      <c r="H50" s="33">
        <v>42855.64581018518</v>
      </c>
      <c r="I50" s="33">
        <v>42855.66247685185</v>
      </c>
      <c r="J50" s="34">
        <f>(10218760788)/1000000000</f>
        <v>10.21876079</v>
      </c>
      <c r="K50" s="31" t="s">
        <v>67</v>
      </c>
      <c r="L50" s="34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>
      <c r="A51" s="31">
        <v>9155.0</v>
      </c>
      <c r="B51" s="31" t="s">
        <v>66</v>
      </c>
      <c r="C51" s="32">
        <v>72.0</v>
      </c>
      <c r="D51" s="32">
        <v>72.0</v>
      </c>
      <c r="E51" s="32" t="s">
        <v>25</v>
      </c>
      <c r="F51" s="31" t="s">
        <v>15</v>
      </c>
      <c r="G51" s="31" t="s">
        <v>64</v>
      </c>
      <c r="H51" s="33">
        <v>42855.662766203706</v>
      </c>
      <c r="I51" s="33">
        <v>42855.70474537037</v>
      </c>
      <c r="J51" s="34">
        <f>(142276195173)/1000000000</f>
        <v>142.2761952</v>
      </c>
      <c r="K51" s="31" t="s">
        <v>29</v>
      </c>
      <c r="L51" s="34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>
      <c r="A52" s="31">
        <v>9156.0</v>
      </c>
      <c r="B52" s="31" t="s">
        <v>66</v>
      </c>
      <c r="C52" s="32">
        <v>54.0</v>
      </c>
      <c r="D52" s="32">
        <v>54.0</v>
      </c>
      <c r="E52" s="32" t="s">
        <v>25</v>
      </c>
      <c r="F52" s="31" t="s">
        <v>15</v>
      </c>
      <c r="G52" s="31" t="s">
        <v>64</v>
      </c>
      <c r="H52" s="33">
        <v>42855.70584490741</v>
      </c>
      <c r="I52" s="33">
        <v>42855.73490740741</v>
      </c>
      <c r="J52" s="34">
        <f>(106653675618)/1000000000</f>
        <v>106.6536756</v>
      </c>
      <c r="K52" s="31" t="s">
        <v>29</v>
      </c>
      <c r="L52" s="34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>
      <c r="A53" s="31">
        <v>9157.0</v>
      </c>
      <c r="B53" s="31" t="s">
        <v>66</v>
      </c>
      <c r="C53" s="32">
        <v>38.0</v>
      </c>
      <c r="D53" s="32">
        <v>38.0</v>
      </c>
      <c r="E53" s="32" t="s">
        <v>25</v>
      </c>
      <c r="F53" s="31" t="s">
        <v>15</v>
      </c>
      <c r="G53" s="31" t="s">
        <v>64</v>
      </c>
      <c r="H53" s="33">
        <v>42855.735300925924</v>
      </c>
      <c r="I53" s="33">
        <v>42855.75548611111</v>
      </c>
      <c r="J53" s="34">
        <f>(74178485969)/1000000000</f>
        <v>74.17848597</v>
      </c>
      <c r="K53" s="31" t="s">
        <v>68</v>
      </c>
      <c r="L53" s="34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>
      <c r="A54" s="31">
        <v>9158.0</v>
      </c>
      <c r="B54" s="31" t="s">
        <v>66</v>
      </c>
      <c r="C54" s="32">
        <v>58.0</v>
      </c>
      <c r="D54" s="32">
        <v>58.0</v>
      </c>
      <c r="E54" s="32" t="s">
        <v>25</v>
      </c>
      <c r="F54" s="31" t="s">
        <v>15</v>
      </c>
      <c r="G54" s="31" t="s">
        <v>64</v>
      </c>
      <c r="H54" s="33">
        <v>42855.75556712963</v>
      </c>
      <c r="I54" s="33">
        <v>42855.79425925926</v>
      </c>
      <c r="J54" s="34">
        <f>(115362905327)/1000000000</f>
        <v>115.3629053</v>
      </c>
      <c r="K54" s="31" t="s">
        <v>68</v>
      </c>
      <c r="L54" s="34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>
      <c r="A55" s="31">
        <v>9159.0</v>
      </c>
      <c r="B55" s="31" t="s">
        <v>66</v>
      </c>
      <c r="C55" s="32">
        <v>98.0</v>
      </c>
      <c r="D55" s="32">
        <v>98.0</v>
      </c>
      <c r="E55" s="32" t="s">
        <v>25</v>
      </c>
      <c r="F55" s="31" t="s">
        <v>15</v>
      </c>
      <c r="G55" s="31" t="s">
        <v>64</v>
      </c>
      <c r="H55" s="33">
        <v>42855.79439814815</v>
      </c>
      <c r="I55" s="33">
        <v>42855.859143518515</v>
      </c>
      <c r="J55" s="34">
        <f>(194850133949)/1000000000</f>
        <v>194.8501339</v>
      </c>
      <c r="K55" s="31" t="s">
        <v>69</v>
      </c>
      <c r="L55" s="34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>
      <c r="A56" s="31">
        <v>9160.0</v>
      </c>
      <c r="B56" s="31" t="s">
        <v>66</v>
      </c>
      <c r="C56" s="32">
        <v>120.0</v>
      </c>
      <c r="D56" s="32">
        <v>120.0</v>
      </c>
      <c r="E56" s="32" t="s">
        <v>25</v>
      </c>
      <c r="F56" s="31" t="s">
        <v>15</v>
      </c>
      <c r="G56" s="31" t="s">
        <v>64</v>
      </c>
      <c r="H56" s="33">
        <v>42855.859247685185</v>
      </c>
      <c r="I56" s="33">
        <v>42855.93994212963</v>
      </c>
      <c r="J56" s="34">
        <f>(239938985095)/1000000000</f>
        <v>239.9389851</v>
      </c>
      <c r="K56" s="31" t="s">
        <v>69</v>
      </c>
      <c r="L56" s="34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>
      <c r="A57" s="31">
        <v>9161.0</v>
      </c>
      <c r="B57" s="31" t="s">
        <v>66</v>
      </c>
      <c r="C57" s="32">
        <v>103.0</v>
      </c>
      <c r="D57" s="32">
        <v>103.0</v>
      </c>
      <c r="E57" s="32" t="s">
        <v>25</v>
      </c>
      <c r="F57" s="31" t="s">
        <v>15</v>
      </c>
      <c r="G57" s="31" t="s">
        <v>64</v>
      </c>
      <c r="H57" s="33">
        <v>42855.940092592595</v>
      </c>
      <c r="I57" s="33">
        <v>42856.01582175926</v>
      </c>
      <c r="J57" s="34">
        <f>(205637883034)/1000000000</f>
        <v>205.637883</v>
      </c>
      <c r="K57" s="31" t="s">
        <v>69</v>
      </c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>
      <c r="A58" s="31">
        <v>9162.0</v>
      </c>
      <c r="B58" s="31" t="s">
        <v>66</v>
      </c>
      <c r="C58" s="32">
        <v>90.0</v>
      </c>
      <c r="D58" s="32">
        <v>90.0</v>
      </c>
      <c r="E58" s="32" t="s">
        <v>25</v>
      </c>
      <c r="F58" s="31" t="s">
        <v>15</v>
      </c>
      <c r="G58" s="31" t="s">
        <v>64</v>
      </c>
      <c r="H58" s="33">
        <v>42856.01596064815</v>
      </c>
      <c r="I58" s="33">
        <v>42856.075474537036</v>
      </c>
      <c r="J58" s="34">
        <f>(178776441869)/1000000000</f>
        <v>178.7764419</v>
      </c>
      <c r="K58" s="31" t="s">
        <v>69</v>
      </c>
      <c r="L58" s="3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>
      <c r="A59" s="31">
        <v>9163.0</v>
      </c>
      <c r="B59" s="31" t="s">
        <v>66</v>
      </c>
      <c r="C59" s="32">
        <v>7.0</v>
      </c>
      <c r="D59" s="31"/>
      <c r="E59" s="31"/>
      <c r="F59" s="31" t="s">
        <v>15</v>
      </c>
      <c r="G59" s="31" t="s">
        <v>64</v>
      </c>
      <c r="H59" s="33">
        <v>42856.07571759259</v>
      </c>
      <c r="I59" s="33">
        <v>42856.087858796294</v>
      </c>
      <c r="J59" s="34">
        <f>(12858550687)/1000000000</f>
        <v>12.85855069</v>
      </c>
      <c r="K59" s="31" t="s">
        <v>70</v>
      </c>
      <c r="L59" s="34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>
      <c r="A60" s="31">
        <v>9164.0</v>
      </c>
      <c r="B60" s="31" t="s">
        <v>66</v>
      </c>
      <c r="C60" s="32">
        <v>104.0</v>
      </c>
      <c r="D60" s="32">
        <v>104.0</v>
      </c>
      <c r="E60" s="32" t="s">
        <v>25</v>
      </c>
      <c r="F60" s="31" t="s">
        <v>15</v>
      </c>
      <c r="G60" s="31" t="s">
        <v>64</v>
      </c>
      <c r="H60" s="33">
        <v>42856.09483796296</v>
      </c>
      <c r="I60" s="33">
        <v>42856.16869212963</v>
      </c>
      <c r="J60" s="34">
        <f>(207929653015)/1000000000</f>
        <v>207.929653</v>
      </c>
      <c r="K60" s="31" t="s">
        <v>69</v>
      </c>
      <c r="L60" s="34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>
      <c r="A61" s="31">
        <v>9165.0</v>
      </c>
      <c r="B61" s="31" t="s">
        <v>66</v>
      </c>
      <c r="C61" s="32">
        <v>146.0</v>
      </c>
      <c r="D61" s="32">
        <v>146.0</v>
      </c>
      <c r="E61" s="32" t="s">
        <v>25</v>
      </c>
      <c r="F61" s="31" t="s">
        <v>15</v>
      </c>
      <c r="G61" s="31" t="s">
        <v>64</v>
      </c>
      <c r="H61" s="33">
        <v>42856.168854166666</v>
      </c>
      <c r="I61" s="33">
        <v>42856.26335648148</v>
      </c>
      <c r="J61" s="34">
        <f>(290783961577)/1000000000</f>
        <v>290.7839616</v>
      </c>
      <c r="K61" s="31" t="s">
        <v>69</v>
      </c>
      <c r="L61" s="34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>
      <c r="A62" s="31">
        <v>9166.0</v>
      </c>
      <c r="B62" s="31" t="s">
        <v>66</v>
      </c>
      <c r="C62" s="32">
        <v>113.0</v>
      </c>
      <c r="D62" s="32">
        <v>113.0</v>
      </c>
      <c r="E62" s="32" t="s">
        <v>25</v>
      </c>
      <c r="F62" s="31" t="s">
        <v>15</v>
      </c>
      <c r="G62" s="31" t="s">
        <v>64</v>
      </c>
      <c r="H62" s="33">
        <v>42856.263969907406</v>
      </c>
      <c r="I62" s="33">
        <v>42856.33409722222</v>
      </c>
      <c r="J62" s="34">
        <f>(225839582067)/1000000000</f>
        <v>225.8395821</v>
      </c>
      <c r="K62" s="31" t="s">
        <v>69</v>
      </c>
      <c r="L62" s="34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>
      <c r="A63" s="31">
        <v>9167.0</v>
      </c>
      <c r="B63" s="31" t="s">
        <v>66</v>
      </c>
      <c r="C63" s="32">
        <v>2.0</v>
      </c>
      <c r="D63" s="31"/>
      <c r="E63" s="32"/>
      <c r="F63" s="31" t="s">
        <v>15</v>
      </c>
      <c r="G63" s="31" t="s">
        <v>64</v>
      </c>
      <c r="H63" s="33">
        <v>42856.34295138889</v>
      </c>
      <c r="I63" s="33">
        <v>42856.34614583333</v>
      </c>
      <c r="J63" s="34">
        <f>(2581846828)/1000000000</f>
        <v>2.581846828</v>
      </c>
      <c r="K63" s="31" t="s">
        <v>71</v>
      </c>
      <c r="L63" s="34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>
      <c r="A64" s="9">
        <v>9168.0</v>
      </c>
      <c r="B64" s="9" t="s">
        <v>13</v>
      </c>
      <c r="C64" s="12">
        <v>1.0</v>
      </c>
      <c r="D64" s="9"/>
      <c r="E64" s="9"/>
      <c r="F64" s="9" t="s">
        <v>15</v>
      </c>
      <c r="G64" s="9" t="s">
        <v>64</v>
      </c>
      <c r="H64" s="13">
        <v>42856.34649305556</v>
      </c>
      <c r="I64" s="13">
        <v>42856.34769675926</v>
      </c>
      <c r="J64" s="16">
        <f>(637792139)/1000000000</f>
        <v>0.637792139</v>
      </c>
      <c r="K64" s="9" t="s">
        <v>72</v>
      </c>
      <c r="L64" s="16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>
      <c r="A65" s="9">
        <v>9169.0</v>
      </c>
      <c r="B65" s="9" t="s">
        <v>13</v>
      </c>
      <c r="C65" s="12">
        <v>1.0</v>
      </c>
      <c r="D65" s="9"/>
      <c r="E65" s="9"/>
      <c r="F65" s="9" t="s">
        <v>15</v>
      </c>
      <c r="G65" s="9" t="s">
        <v>64</v>
      </c>
      <c r="H65" s="13">
        <v>42856.34775462963</v>
      </c>
      <c r="I65" s="13">
        <v>42856.35418981482</v>
      </c>
      <c r="J65" s="16">
        <f>(179853781)/1000000000</f>
        <v>0.179853781</v>
      </c>
      <c r="K65" s="9" t="s">
        <v>73</v>
      </c>
      <c r="L65" s="16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>
      <c r="A66" s="9">
        <v>9170.0</v>
      </c>
      <c r="B66" s="9" t="s">
        <v>13</v>
      </c>
      <c r="C66" s="12">
        <v>80.0</v>
      </c>
      <c r="D66" s="12">
        <v>80.0</v>
      </c>
      <c r="E66" s="36" t="s">
        <v>25</v>
      </c>
      <c r="F66" s="9" t="s">
        <v>15</v>
      </c>
      <c r="G66" s="9" t="s">
        <v>64</v>
      </c>
      <c r="H66" s="13">
        <v>42856.35449074074</v>
      </c>
      <c r="I66" s="13">
        <v>42856.40872685185</v>
      </c>
      <c r="J66" s="16">
        <f>(158705645746)/1000000000</f>
        <v>158.7056457</v>
      </c>
      <c r="K66" s="9" t="s">
        <v>69</v>
      </c>
      <c r="L66" s="16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>
      <c r="A67" s="9">
        <v>9171.0</v>
      </c>
      <c r="B67" s="9" t="s">
        <v>13</v>
      </c>
      <c r="C67" s="12">
        <v>30.0</v>
      </c>
      <c r="D67" s="12">
        <v>30.0</v>
      </c>
      <c r="E67" s="36" t="s">
        <v>25</v>
      </c>
      <c r="F67" s="9" t="s">
        <v>15</v>
      </c>
      <c r="G67" s="9" t="s">
        <v>64</v>
      </c>
      <c r="H67" s="13">
        <v>42856.41216435185</v>
      </c>
      <c r="I67" s="13">
        <v>42856.43680555555</v>
      </c>
      <c r="J67" s="16">
        <f>(59161145254)/1000000000</f>
        <v>59.16114525</v>
      </c>
      <c r="K67" s="9" t="s">
        <v>74</v>
      </c>
      <c r="L67" s="16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>
      <c r="A68" s="9">
        <v>9172.0</v>
      </c>
      <c r="B68" s="9" t="s">
        <v>13</v>
      </c>
      <c r="C68" s="12">
        <v>44.0</v>
      </c>
      <c r="D68" s="12">
        <v>44.0</v>
      </c>
      <c r="E68" s="36" t="s">
        <v>25</v>
      </c>
      <c r="F68" s="9" t="s">
        <v>15</v>
      </c>
      <c r="G68" s="9" t="s">
        <v>64</v>
      </c>
      <c r="H68" s="13">
        <v>42856.44215277778</v>
      </c>
      <c r="I68" s="13">
        <v>42856.47190972222</v>
      </c>
      <c r="J68" s="16">
        <f>(86055584432)/1000000000</f>
        <v>86.05558443</v>
      </c>
      <c r="K68" s="9" t="s">
        <v>69</v>
      </c>
      <c r="L68" s="16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>
      <c r="A69" s="9">
        <v>9173.0</v>
      </c>
      <c r="B69" s="9" t="s">
        <v>13</v>
      </c>
      <c r="C69" s="12">
        <v>38.0</v>
      </c>
      <c r="D69" s="12">
        <v>38.0</v>
      </c>
      <c r="E69" s="36" t="s">
        <v>25</v>
      </c>
      <c r="F69" s="9" t="s">
        <v>15</v>
      </c>
      <c r="G69" s="9" t="s">
        <v>64</v>
      </c>
      <c r="H69" s="13">
        <v>42856.472974537035</v>
      </c>
      <c r="I69" s="13">
        <v>42856.50273148148</v>
      </c>
      <c r="J69" s="16">
        <f>(75459566145)/1000000000</f>
        <v>75.45956615</v>
      </c>
      <c r="K69" s="9" t="s">
        <v>69</v>
      </c>
      <c r="L69" s="16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>
      <c r="A70" s="9">
        <v>9174.0</v>
      </c>
      <c r="B70" s="9" t="s">
        <v>13</v>
      </c>
      <c r="C70" s="12">
        <v>3.0</v>
      </c>
      <c r="D70" s="9"/>
      <c r="E70" s="9"/>
      <c r="F70" s="9" t="s">
        <v>15</v>
      </c>
      <c r="G70" s="9" t="s">
        <v>64</v>
      </c>
      <c r="H70" s="13">
        <v>42856.50340277778</v>
      </c>
      <c r="I70" s="13">
        <v>42856.50537037037</v>
      </c>
      <c r="J70" s="16">
        <f>(5348050015)/1000000000</f>
        <v>5.348050015</v>
      </c>
      <c r="K70" s="9" t="s">
        <v>75</v>
      </c>
      <c r="L70" s="1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>
      <c r="A71" s="9">
        <v>9175.0</v>
      </c>
      <c r="B71" s="9" t="s">
        <v>13</v>
      </c>
      <c r="C71" s="12">
        <v>5.0</v>
      </c>
      <c r="D71" s="9"/>
      <c r="E71" s="9"/>
      <c r="F71" s="9" t="s">
        <v>15</v>
      </c>
      <c r="G71" s="9" t="s">
        <v>64</v>
      </c>
      <c r="H71" s="13">
        <v>42856.506157407406</v>
      </c>
      <c r="I71" s="13">
        <v>42856.513703703706</v>
      </c>
      <c r="J71" s="16">
        <f>(9029776950)/1000000000</f>
        <v>9.02977695</v>
      </c>
      <c r="K71" s="9" t="s">
        <v>69</v>
      </c>
      <c r="L71" s="16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>
      <c r="A72" s="9">
        <v>9176.0</v>
      </c>
      <c r="B72" s="9" t="s">
        <v>13</v>
      </c>
      <c r="C72" s="12">
        <v>4.0</v>
      </c>
      <c r="D72" s="9"/>
      <c r="E72" s="9"/>
      <c r="F72" s="9" t="s">
        <v>15</v>
      </c>
      <c r="G72" s="9" t="s">
        <v>64</v>
      </c>
      <c r="H72" s="13">
        <v>42856.51634259259</v>
      </c>
      <c r="I72" s="13">
        <v>42856.52271990741</v>
      </c>
      <c r="J72" s="16">
        <f>(7914371505)/1000000000</f>
        <v>7.914371505</v>
      </c>
      <c r="K72" s="9" t="s">
        <v>75</v>
      </c>
      <c r="L72" s="16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>
      <c r="A73" s="37">
        <v>9177.0</v>
      </c>
      <c r="B73" s="37" t="s">
        <v>76</v>
      </c>
      <c r="C73" s="38">
        <v>1.0</v>
      </c>
      <c r="D73" s="37"/>
      <c r="E73" s="37"/>
      <c r="F73" s="37" t="s">
        <v>15</v>
      </c>
      <c r="G73" s="37" t="s">
        <v>64</v>
      </c>
      <c r="H73" s="39">
        <v>42856.52722222222</v>
      </c>
      <c r="I73" s="39">
        <v>42856.53159722222</v>
      </c>
      <c r="J73" s="40">
        <f>(328424250)/1000000000</f>
        <v>0.32842425</v>
      </c>
      <c r="K73" s="37" t="s">
        <v>29</v>
      </c>
      <c r="L73" s="40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>
      <c r="A74" s="37">
        <v>9178.0</v>
      </c>
      <c r="B74" s="37" t="s">
        <v>76</v>
      </c>
      <c r="C74" s="38">
        <v>22.0</v>
      </c>
      <c r="D74" s="38">
        <v>22.0</v>
      </c>
      <c r="E74" s="38" t="s">
        <v>25</v>
      </c>
      <c r="F74" s="37" t="s">
        <v>15</v>
      </c>
      <c r="G74" s="37" t="s">
        <v>64</v>
      </c>
      <c r="H74" s="39">
        <v>42856.53193287037</v>
      </c>
      <c r="I74" s="39">
        <v>42856.556597222225</v>
      </c>
      <c r="J74" s="40">
        <f>(43941487208)/1000000000</f>
        <v>43.94148721</v>
      </c>
      <c r="K74" s="40"/>
      <c r="L74" s="4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</row>
    <row r="75">
      <c r="A75" s="37">
        <v>9179.0</v>
      </c>
      <c r="B75" s="37" t="s">
        <v>76</v>
      </c>
      <c r="C75" s="38">
        <v>39.0</v>
      </c>
      <c r="D75" s="38">
        <v>39.0</v>
      </c>
      <c r="E75" s="38" t="s">
        <v>25</v>
      </c>
      <c r="F75" s="37" t="s">
        <v>15</v>
      </c>
      <c r="G75" s="37" t="s">
        <v>64</v>
      </c>
      <c r="H75" s="39">
        <v>42856.557025462964</v>
      </c>
      <c r="I75" s="39">
        <v>42856.583078703705</v>
      </c>
      <c r="J75" s="40">
        <f>(76137879397)/1000000000</f>
        <v>76.1378794</v>
      </c>
      <c r="K75" s="37" t="s">
        <v>77</v>
      </c>
      <c r="L75" s="40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</row>
    <row r="76">
      <c r="A76" s="37">
        <v>9180.0</v>
      </c>
      <c r="B76" s="37" t="s">
        <v>76</v>
      </c>
      <c r="C76" s="38">
        <v>11.0</v>
      </c>
      <c r="D76" s="38">
        <v>11.0</v>
      </c>
      <c r="E76" s="38" t="s">
        <v>25</v>
      </c>
      <c r="F76" s="37" t="s">
        <v>15</v>
      </c>
      <c r="G76" s="37" t="s">
        <v>64</v>
      </c>
      <c r="H76" s="39">
        <v>42856.58326388889</v>
      </c>
      <c r="I76" s="39">
        <v>42856.59018518519</v>
      </c>
      <c r="J76" s="40">
        <f>(20258964806)/1000000000</f>
        <v>20.25896481</v>
      </c>
      <c r="K76" s="37" t="s">
        <v>78</v>
      </c>
      <c r="L76" s="40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</row>
    <row r="77">
      <c r="A77" s="37">
        <v>9181.0</v>
      </c>
      <c r="B77" s="37" t="s">
        <v>76</v>
      </c>
      <c r="C77" s="38">
        <v>36.0</v>
      </c>
      <c r="D77" s="38">
        <v>36.0</v>
      </c>
      <c r="E77" s="38" t="s">
        <v>25</v>
      </c>
      <c r="F77" s="37" t="s">
        <v>15</v>
      </c>
      <c r="G77" s="37" t="s">
        <v>64</v>
      </c>
      <c r="H77" s="39">
        <v>42856.590416666666</v>
      </c>
      <c r="I77" s="39">
        <v>42856.61467592593</v>
      </c>
      <c r="J77" s="40">
        <f>(71255061022)/1000000000</f>
        <v>71.25506102</v>
      </c>
      <c r="K77" s="37" t="s">
        <v>77</v>
      </c>
      <c r="L77" s="40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</row>
    <row r="78">
      <c r="A78" s="37">
        <v>9182.0</v>
      </c>
      <c r="B78" s="37" t="s">
        <v>76</v>
      </c>
      <c r="C78" s="38">
        <v>17.0</v>
      </c>
      <c r="D78" s="38">
        <v>17.0</v>
      </c>
      <c r="E78" s="38" t="s">
        <v>25</v>
      </c>
      <c r="F78" s="37" t="s">
        <v>15</v>
      </c>
      <c r="G78" s="37" t="s">
        <v>64</v>
      </c>
      <c r="H78" s="39">
        <v>42856.614965277775</v>
      </c>
      <c r="I78" s="39">
        <v>42856.625497685185</v>
      </c>
      <c r="J78" s="40">
        <f>(32285215444)/1000000000</f>
        <v>32.28521544</v>
      </c>
      <c r="K78" s="37" t="s">
        <v>78</v>
      </c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</row>
    <row r="79">
      <c r="A79" s="37">
        <v>9183.0</v>
      </c>
      <c r="B79" s="37" t="s">
        <v>76</v>
      </c>
      <c r="C79" s="38">
        <v>42.0</v>
      </c>
      <c r="D79" s="38">
        <v>42.0</v>
      </c>
      <c r="E79" s="38" t="s">
        <v>25</v>
      </c>
      <c r="F79" s="37" t="s">
        <v>15</v>
      </c>
      <c r="G79" s="37" t="s">
        <v>64</v>
      </c>
      <c r="H79" s="39">
        <v>42856.62571759259</v>
      </c>
      <c r="I79" s="39">
        <v>42856.6531712963</v>
      </c>
      <c r="J79" s="40">
        <v>83.901689834</v>
      </c>
      <c r="K79" s="37" t="s">
        <v>77</v>
      </c>
      <c r="L79" s="40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</row>
    <row r="80">
      <c r="A80" s="37">
        <v>9184.0</v>
      </c>
      <c r="B80" s="37" t="s">
        <v>76</v>
      </c>
      <c r="C80" s="38">
        <v>9.0</v>
      </c>
      <c r="D80" s="38">
        <v>9.0</v>
      </c>
      <c r="E80" s="38" t="s">
        <v>25</v>
      </c>
      <c r="F80" s="37" t="s">
        <v>15</v>
      </c>
      <c r="G80" s="37" t="s">
        <v>64</v>
      </c>
      <c r="H80" s="39">
        <v>42856.6534375</v>
      </c>
      <c r="I80" s="39">
        <v>42856.658784722225</v>
      </c>
      <c r="J80" s="40">
        <v>16.026904937</v>
      </c>
      <c r="K80" s="37" t="s">
        <v>78</v>
      </c>
      <c r="L80" s="40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</row>
    <row r="81">
      <c r="A81" s="37">
        <v>9185.0</v>
      </c>
      <c r="B81" s="37" t="s">
        <v>76</v>
      </c>
      <c r="C81" s="38">
        <v>22.0</v>
      </c>
      <c r="D81" s="38">
        <v>22.0</v>
      </c>
      <c r="E81" s="38" t="s">
        <v>25</v>
      </c>
      <c r="F81" s="37" t="s">
        <v>15</v>
      </c>
      <c r="G81" s="37" t="s">
        <v>64</v>
      </c>
      <c r="H81" s="39">
        <v>42856.65929398148</v>
      </c>
      <c r="I81" s="39">
        <v>42856.67320601852</v>
      </c>
      <c r="J81" s="40">
        <v>43.225846308</v>
      </c>
      <c r="K81" s="37" t="s">
        <v>77</v>
      </c>
      <c r="L81" s="40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</row>
    <row r="82">
      <c r="A82" s="42">
        <v>9186.0</v>
      </c>
      <c r="B82" s="42" t="s">
        <v>79</v>
      </c>
      <c r="C82" s="43">
        <v>1.0</v>
      </c>
      <c r="D82" s="42"/>
      <c r="E82" s="42"/>
      <c r="F82" s="42" t="s">
        <v>15</v>
      </c>
      <c r="G82" s="42" t="s">
        <v>64</v>
      </c>
      <c r="H82" s="44">
        <v>42856.675787037035</v>
      </c>
      <c r="I82" s="44">
        <v>42856.677141203705</v>
      </c>
      <c r="J82" s="45">
        <v>0.068090955</v>
      </c>
      <c r="K82" s="42" t="s">
        <v>80</v>
      </c>
      <c r="L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>
      <c r="A83" s="42">
        <v>9187.0</v>
      </c>
      <c r="B83" s="42" t="s">
        <v>79</v>
      </c>
      <c r="C83" s="43">
        <v>1.0</v>
      </c>
      <c r="D83" s="42"/>
      <c r="E83" s="42"/>
      <c r="F83" s="42" t="s">
        <v>15</v>
      </c>
      <c r="G83" s="42" t="s">
        <v>64</v>
      </c>
      <c r="H83" s="44">
        <v>42856.677824074075</v>
      </c>
      <c r="I83" s="44">
        <v>42856.685960648145</v>
      </c>
      <c r="J83" s="45">
        <v>0.448492742</v>
      </c>
      <c r="K83" s="42" t="s">
        <v>29</v>
      </c>
      <c r="L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>
      <c r="A84" s="42">
        <v>9188.0</v>
      </c>
      <c r="B84" s="42" t="s">
        <v>79</v>
      </c>
      <c r="C84" s="43">
        <v>1.0</v>
      </c>
      <c r="D84" s="42"/>
      <c r="E84" s="42"/>
      <c r="F84" s="42" t="s">
        <v>15</v>
      </c>
      <c r="G84" s="42" t="s">
        <v>64</v>
      </c>
      <c r="H84" s="44">
        <v>42856.68604166667</v>
      </c>
      <c r="I84" s="44">
        <v>42856.69944444444</v>
      </c>
      <c r="J84" s="45">
        <v>1.911235826</v>
      </c>
      <c r="K84" s="42" t="s">
        <v>29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>
      <c r="A85" s="42">
        <v>9189.0</v>
      </c>
      <c r="B85" s="42" t="s">
        <v>79</v>
      </c>
      <c r="C85" s="43">
        <v>50.0</v>
      </c>
      <c r="D85" s="43">
        <v>50.0</v>
      </c>
      <c r="E85" s="47" t="s">
        <v>25</v>
      </c>
      <c r="F85" s="42" t="s">
        <v>15</v>
      </c>
      <c r="G85" s="42" t="s">
        <v>64</v>
      </c>
      <c r="H85" s="44">
        <v>42856.699953703705</v>
      </c>
      <c r="I85" s="44">
        <v>42856.76574074074</v>
      </c>
      <c r="J85" s="45">
        <v>99.670101082</v>
      </c>
      <c r="K85" s="45"/>
      <c r="L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>
      <c r="A86" s="42">
        <v>9190.0</v>
      </c>
      <c r="B86" s="42" t="s">
        <v>79</v>
      </c>
      <c r="C86" s="43">
        <v>44.0</v>
      </c>
      <c r="D86" s="43">
        <v>44.0</v>
      </c>
      <c r="E86" s="47" t="s">
        <v>25</v>
      </c>
      <c r="F86" s="42" t="s">
        <v>15</v>
      </c>
      <c r="G86" s="42" t="s">
        <v>64</v>
      </c>
      <c r="H86" s="44">
        <v>42856.76630787037</v>
      </c>
      <c r="I86" s="44">
        <v>42856.805613425924</v>
      </c>
      <c r="J86" s="45">
        <v>86.197180027</v>
      </c>
      <c r="K86" s="42" t="s">
        <v>81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>
      <c r="A87" s="42">
        <v>9191.0</v>
      </c>
      <c r="B87" s="42" t="s">
        <v>79</v>
      </c>
      <c r="C87" s="43">
        <v>29.0</v>
      </c>
      <c r="D87" s="43">
        <v>29.0</v>
      </c>
      <c r="E87" s="47" t="s">
        <v>25</v>
      </c>
      <c r="F87" s="42" t="s">
        <v>15</v>
      </c>
      <c r="G87" s="42" t="s">
        <v>64</v>
      </c>
      <c r="H87" s="44">
        <v>42856.80611111111</v>
      </c>
      <c r="I87" s="44">
        <v>42856.828310185185</v>
      </c>
      <c r="J87" s="45">
        <v>57.834863596</v>
      </c>
      <c r="K87" s="42" t="s">
        <v>82</v>
      </c>
      <c r="L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>
      <c r="A88" s="42">
        <v>9192.0</v>
      </c>
      <c r="B88" s="42" t="s">
        <v>79</v>
      </c>
      <c r="C88" s="43">
        <v>44.0</v>
      </c>
      <c r="D88" s="43">
        <v>44.0</v>
      </c>
      <c r="E88" s="47" t="s">
        <v>25</v>
      </c>
      <c r="F88" s="42" t="s">
        <v>15</v>
      </c>
      <c r="G88" s="42" t="s">
        <v>64</v>
      </c>
      <c r="H88" s="44">
        <v>42856.82859953704</v>
      </c>
      <c r="I88" s="44">
        <v>42856.85822916667</v>
      </c>
      <c r="J88" s="45">
        <v>87.070324101</v>
      </c>
      <c r="K88" s="42" t="s">
        <v>81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>
      <c r="A89" s="48">
        <v>9193.0</v>
      </c>
      <c r="B89" s="48" t="s">
        <v>83</v>
      </c>
      <c r="C89" s="49">
        <v>6.0</v>
      </c>
      <c r="D89" s="48"/>
      <c r="E89" s="48"/>
      <c r="F89" s="48" t="s">
        <v>21</v>
      </c>
      <c r="G89" s="48" t="s">
        <v>64</v>
      </c>
      <c r="H89" s="50">
        <v>42856.86142361111</v>
      </c>
      <c r="I89" s="50">
        <v>42856.864756944444</v>
      </c>
      <c r="J89" s="51">
        <v>11.985006574</v>
      </c>
      <c r="K89" s="51"/>
      <c r="L89" s="51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</row>
    <row r="90">
      <c r="A90" s="48">
        <v>9194.0</v>
      </c>
      <c r="B90" s="48" t="s">
        <v>83</v>
      </c>
      <c r="C90" s="49">
        <v>22.0</v>
      </c>
      <c r="D90" s="49">
        <v>22.0</v>
      </c>
      <c r="E90" s="49" t="s">
        <v>25</v>
      </c>
      <c r="F90" s="48" t="s">
        <v>21</v>
      </c>
      <c r="G90" s="48" t="s">
        <v>64</v>
      </c>
      <c r="H90" s="50">
        <v>42856.867372685185</v>
      </c>
      <c r="I90" s="50">
        <v>42856.88280092592</v>
      </c>
      <c r="J90" s="51">
        <v>43.085722496</v>
      </c>
      <c r="K90" s="48" t="s">
        <v>84</v>
      </c>
      <c r="L90" s="51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</row>
    <row r="91">
      <c r="A91" s="48">
        <v>9195.0</v>
      </c>
      <c r="B91" s="48" t="s">
        <v>83</v>
      </c>
      <c r="C91" s="49">
        <v>52.0</v>
      </c>
      <c r="D91" s="49">
        <v>52.0</v>
      </c>
      <c r="E91" s="49" t="s">
        <v>25</v>
      </c>
      <c r="F91" s="48" t="s">
        <v>21</v>
      </c>
      <c r="G91" s="48" t="s">
        <v>64</v>
      </c>
      <c r="H91" s="50">
        <v>42856.88462962963</v>
      </c>
      <c r="I91" s="50">
        <v>42856.92626157407</v>
      </c>
      <c r="J91" s="51">
        <v>103.84737891</v>
      </c>
      <c r="K91" s="48" t="s">
        <v>85</v>
      </c>
      <c r="L91" s="51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</row>
    <row r="92">
      <c r="A92" s="48">
        <v>9196.0</v>
      </c>
      <c r="B92" s="48" t="s">
        <v>83</v>
      </c>
      <c r="C92" s="49">
        <v>31.0</v>
      </c>
      <c r="D92" s="49">
        <v>31.0</v>
      </c>
      <c r="E92" s="49" t="s">
        <v>25</v>
      </c>
      <c r="F92" s="48" t="s">
        <v>86</v>
      </c>
      <c r="G92" s="48" t="s">
        <v>64</v>
      </c>
      <c r="H92" s="50">
        <v>42856.92663194444</v>
      </c>
      <c r="I92" s="50">
        <v>42856.97474537037</v>
      </c>
      <c r="J92" s="51">
        <v>61.159349943</v>
      </c>
      <c r="K92" s="48" t="s">
        <v>87</v>
      </c>
      <c r="L92" s="51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</row>
    <row r="93">
      <c r="A93" s="48">
        <v>9197.0</v>
      </c>
      <c r="B93" s="48" t="s">
        <v>83</v>
      </c>
      <c r="C93" s="49">
        <v>337.0</v>
      </c>
      <c r="D93" s="49">
        <v>337.0</v>
      </c>
      <c r="E93" s="49" t="s">
        <v>25</v>
      </c>
      <c r="F93" s="48" t="s">
        <v>21</v>
      </c>
      <c r="G93" s="48" t="s">
        <v>64</v>
      </c>
      <c r="H93" s="50">
        <v>42856.974965277775</v>
      </c>
      <c r="I93" s="50">
        <v>42857.25077546296</v>
      </c>
      <c r="J93" s="51">
        <v>673.293919194</v>
      </c>
      <c r="K93" s="51"/>
      <c r="L93" s="51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</row>
    <row r="94">
      <c r="A94" s="42">
        <v>9198.0</v>
      </c>
      <c r="B94" s="42" t="s">
        <v>79</v>
      </c>
      <c r="C94" s="43">
        <v>2.0</v>
      </c>
      <c r="D94" s="42"/>
      <c r="E94" s="42"/>
      <c r="F94" s="42" t="s">
        <v>15</v>
      </c>
      <c r="G94" s="42" t="s">
        <v>64</v>
      </c>
      <c r="H94" s="44">
        <v>42857.25146990741</v>
      </c>
      <c r="I94" s="44">
        <v>42857.26168981481</v>
      </c>
      <c r="J94" s="45">
        <v>3.427772397</v>
      </c>
      <c r="K94" s="45"/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>
      <c r="A95" s="53">
        <v>9199.0</v>
      </c>
      <c r="B95" s="53" t="s">
        <v>88</v>
      </c>
      <c r="C95" s="54">
        <v>1.0</v>
      </c>
      <c r="D95" s="53"/>
      <c r="E95" s="53"/>
      <c r="F95" s="53" t="s">
        <v>15</v>
      </c>
      <c r="G95" s="53" t="s">
        <v>64</v>
      </c>
      <c r="H95" s="55">
        <v>42857.26275462963</v>
      </c>
      <c r="I95" s="55">
        <v>42857.26875</v>
      </c>
      <c r="J95" s="56">
        <v>0.455247142</v>
      </c>
      <c r="K95" s="56"/>
      <c r="L95" s="56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</row>
    <row r="96">
      <c r="A96" s="20">
        <v>9200.0</v>
      </c>
      <c r="B96" s="20" t="s">
        <v>58</v>
      </c>
      <c r="C96" s="21">
        <v>1.0</v>
      </c>
      <c r="D96" s="20"/>
      <c r="E96" s="20"/>
      <c r="F96" s="20" t="s">
        <v>15</v>
      </c>
      <c r="G96" s="20" t="s">
        <v>16</v>
      </c>
      <c r="H96" s="22">
        <v>42857.27006944444</v>
      </c>
      <c r="I96" s="22">
        <v>42857.276967592596</v>
      </c>
      <c r="J96" s="23">
        <v>0.143714275</v>
      </c>
      <c r="K96" s="20" t="s">
        <v>89</v>
      </c>
      <c r="L96" s="23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>
      <c r="A97" s="53">
        <v>9201.0</v>
      </c>
      <c r="B97" s="53" t="s">
        <v>88</v>
      </c>
      <c r="C97" s="54">
        <v>1.0</v>
      </c>
      <c r="D97" s="53"/>
      <c r="E97" s="53"/>
      <c r="F97" s="53" t="s">
        <v>90</v>
      </c>
      <c r="G97" s="53" t="s">
        <v>16</v>
      </c>
      <c r="H97" s="55">
        <v>42857.2778587963</v>
      </c>
      <c r="I97" s="55">
        <v>42857.28528935185</v>
      </c>
      <c r="J97" s="56">
        <v>0.433500726</v>
      </c>
      <c r="K97" s="56"/>
      <c r="L97" s="56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</row>
    <row r="98">
      <c r="A98" s="53">
        <v>9202.0</v>
      </c>
      <c r="B98" s="53" t="s">
        <v>88</v>
      </c>
      <c r="C98" s="54">
        <v>9.0</v>
      </c>
      <c r="D98" s="54">
        <v>9.0</v>
      </c>
      <c r="E98" s="54" t="s">
        <v>25</v>
      </c>
      <c r="F98" s="53" t="s">
        <v>15</v>
      </c>
      <c r="G98" s="53" t="s">
        <v>16</v>
      </c>
      <c r="H98" s="55">
        <v>42857.28561342593</v>
      </c>
      <c r="I98" s="55">
        <v>42857.35668981481</v>
      </c>
      <c r="J98" s="56">
        <v>16.115383412</v>
      </c>
      <c r="K98" s="56"/>
      <c r="L98" s="56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</row>
    <row r="99">
      <c r="A99" s="53">
        <v>9203.0</v>
      </c>
      <c r="B99" s="53" t="s">
        <v>88</v>
      </c>
      <c r="C99" s="54">
        <v>69.0</v>
      </c>
      <c r="D99" s="54">
        <v>69.0</v>
      </c>
      <c r="E99" s="54" t="s">
        <v>25</v>
      </c>
      <c r="F99" s="53" t="s">
        <v>15</v>
      </c>
      <c r="G99" s="53" t="s">
        <v>16</v>
      </c>
      <c r="H99" s="55">
        <v>42857.35693287037</v>
      </c>
      <c r="I99" s="55">
        <v>42857.98875</v>
      </c>
      <c r="J99" s="56">
        <v>136.711480078</v>
      </c>
      <c r="K99" s="56" t="s">
        <v>91</v>
      </c>
      <c r="L99" s="56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</row>
    <row r="100">
      <c r="A100" s="53">
        <v>9204.0</v>
      </c>
      <c r="B100" s="53" t="s">
        <v>88</v>
      </c>
      <c r="C100" s="54">
        <v>56.0</v>
      </c>
      <c r="D100" s="54">
        <v>56.0</v>
      </c>
      <c r="E100" s="54" t="s">
        <v>25</v>
      </c>
      <c r="F100" s="53" t="s">
        <v>15</v>
      </c>
      <c r="G100" s="53" t="s">
        <v>16</v>
      </c>
      <c r="H100" s="55">
        <v>42857.988854166666</v>
      </c>
      <c r="I100" s="55">
        <v>42858.749131944445</v>
      </c>
      <c r="J100" s="53">
        <v>111.548678098</v>
      </c>
      <c r="K100" s="53" t="s">
        <v>92</v>
      </c>
      <c r="L100" s="56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</row>
    <row r="101">
      <c r="A101" s="53">
        <v>9205.0</v>
      </c>
      <c r="B101" s="53" t="s">
        <v>88</v>
      </c>
      <c r="C101" s="54">
        <v>10.0</v>
      </c>
      <c r="D101" s="54">
        <v>10.0</v>
      </c>
      <c r="E101" s="54" t="s">
        <v>25</v>
      </c>
      <c r="F101" s="53" t="s">
        <v>15</v>
      </c>
      <c r="G101" s="53" t="s">
        <v>16</v>
      </c>
      <c r="H101" s="55">
        <v>42858.749189814815</v>
      </c>
      <c r="I101" s="55">
        <v>42858.92444444444</v>
      </c>
      <c r="J101" s="53">
        <v>19.835931031</v>
      </c>
      <c r="K101" s="53" t="s">
        <v>92</v>
      </c>
      <c r="L101" s="56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</row>
    <row r="102">
      <c r="A102" s="53">
        <v>9206.0</v>
      </c>
      <c r="B102" s="53" t="s">
        <v>88</v>
      </c>
      <c r="C102" s="54">
        <v>24.0</v>
      </c>
      <c r="D102" s="54">
        <v>24.0</v>
      </c>
      <c r="E102" s="54" t="s">
        <v>25</v>
      </c>
      <c r="F102" s="53" t="s">
        <v>15</v>
      </c>
      <c r="G102" s="53" t="s">
        <v>16</v>
      </c>
      <c r="H102" s="55">
        <v>42858.92456018519</v>
      </c>
      <c r="I102" s="55">
        <v>42859.40893518519</v>
      </c>
      <c r="J102" s="53">
        <v>46.084540334</v>
      </c>
      <c r="K102" s="53" t="s">
        <v>92</v>
      </c>
      <c r="L102" s="56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</row>
    <row r="103">
      <c r="A103" s="53">
        <v>9207.0</v>
      </c>
      <c r="B103" s="53" t="s">
        <v>88</v>
      </c>
      <c r="C103" s="54">
        <v>5.0</v>
      </c>
      <c r="D103" s="54">
        <v>5.0</v>
      </c>
      <c r="E103" s="54" t="s">
        <v>25</v>
      </c>
      <c r="F103" s="53" t="s">
        <v>15</v>
      </c>
      <c r="G103" s="53" t="s">
        <v>16</v>
      </c>
      <c r="H103" s="55">
        <v>42859.409004629626</v>
      </c>
      <c r="I103" s="55">
        <v>42859.52417824074</v>
      </c>
      <c r="J103" s="53">
        <v>9.461015889</v>
      </c>
      <c r="K103" s="53" t="s">
        <v>92</v>
      </c>
      <c r="L103" s="56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</row>
    <row r="104">
      <c r="A104" s="53">
        <v>9209.0</v>
      </c>
      <c r="B104" s="53" t="s">
        <v>88</v>
      </c>
      <c r="C104" s="54">
        <v>9.0</v>
      </c>
      <c r="D104" s="54">
        <v>9.0</v>
      </c>
      <c r="E104" s="54" t="s">
        <v>25</v>
      </c>
      <c r="F104" s="53" t="s">
        <v>15</v>
      </c>
      <c r="G104" s="53" t="s">
        <v>16</v>
      </c>
      <c r="H104" s="55">
        <v>42859.7809837963</v>
      </c>
      <c r="I104" s="55">
        <v>42859.78094907408</v>
      </c>
      <c r="J104" s="53">
        <v>18.650706554</v>
      </c>
      <c r="K104" s="53" t="s">
        <v>93</v>
      </c>
      <c r="L104" s="56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</row>
    <row r="105">
      <c r="A105" s="53">
        <v>9210.0</v>
      </c>
      <c r="B105" s="53" t="s">
        <v>88</v>
      </c>
      <c r="C105" s="54">
        <v>8.0</v>
      </c>
      <c r="D105" s="54">
        <v>8.0</v>
      </c>
      <c r="E105" s="54" t="s">
        <v>25</v>
      </c>
      <c r="F105" s="53" t="s">
        <v>15</v>
      </c>
      <c r="G105" s="53" t="s">
        <v>16</v>
      </c>
      <c r="H105" s="55">
        <v>42860.031018518515</v>
      </c>
      <c r="I105" s="55">
        <v>42860.0309837963</v>
      </c>
      <c r="J105" s="53">
        <v>16.619764739</v>
      </c>
      <c r="K105" s="53" t="s">
        <v>93</v>
      </c>
      <c r="L105" s="56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</row>
    <row r="106">
      <c r="A106" s="53">
        <v>9211.0</v>
      </c>
      <c r="B106" s="53" t="s">
        <v>88</v>
      </c>
      <c r="C106" s="54">
        <v>4.0</v>
      </c>
      <c r="D106" s="53"/>
      <c r="E106" s="53"/>
      <c r="F106" s="53" t="s">
        <v>15</v>
      </c>
      <c r="G106" s="53" t="s">
        <v>16</v>
      </c>
      <c r="H106" s="55">
        <v>42860.28105324074</v>
      </c>
      <c r="I106" s="55">
        <v>42860.40966435185</v>
      </c>
      <c r="J106" s="53">
        <v>6.991115512</v>
      </c>
      <c r="K106" s="53" t="s">
        <v>94</v>
      </c>
      <c r="L106" s="56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23"/>
      <c r="K107" s="23"/>
      <c r="L107" s="23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20"/>
      <c r="K108" s="23"/>
      <c r="L108" s="23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>
      <c r="A109" s="59">
        <v>8918.0</v>
      </c>
      <c r="D109" s="58"/>
      <c r="E109" s="59" t="s">
        <v>95</v>
      </c>
      <c r="F109" s="58"/>
      <c r="G109" s="59" t="s">
        <v>96</v>
      </c>
      <c r="H109" s="58"/>
      <c r="I109" s="58"/>
      <c r="J109" s="23"/>
      <c r="K109" s="23"/>
      <c r="L109" s="23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23"/>
      <c r="K110" s="23"/>
      <c r="L110" s="23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23"/>
      <c r="K111" s="23"/>
      <c r="L111" s="23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23"/>
      <c r="K112" s="23"/>
      <c r="L112" s="2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23"/>
      <c r="K113" s="23"/>
      <c r="L113" s="23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23"/>
      <c r="K114" s="23"/>
      <c r="L114" s="23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23"/>
      <c r="K115" s="23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23"/>
      <c r="K116" s="23"/>
      <c r="L116" s="23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23"/>
      <c r="K117" s="23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23"/>
      <c r="K118" s="23"/>
      <c r="L118" s="23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23"/>
      <c r="K119" s="23"/>
      <c r="L119" s="23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23"/>
      <c r="K120" s="23"/>
      <c r="L120" s="23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23"/>
      <c r="K121" s="23"/>
      <c r="L121" s="2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23"/>
      <c r="K122" s="23"/>
      <c r="L122" s="23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23"/>
      <c r="K123" s="23"/>
      <c r="L123" s="23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23"/>
      <c r="K124" s="23"/>
      <c r="L124" s="23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23"/>
      <c r="K125" s="23"/>
      <c r="L125" s="23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23"/>
      <c r="K126" s="23"/>
      <c r="L126" s="23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23"/>
      <c r="K127" s="23"/>
      <c r="L127" s="23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23"/>
      <c r="K128" s="23"/>
      <c r="L128" s="2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23"/>
      <c r="K129" s="23"/>
      <c r="L129" s="2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23"/>
      <c r="K130" s="23"/>
      <c r="L130" s="23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23"/>
      <c r="K131" s="23"/>
      <c r="L131" s="23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23"/>
      <c r="K132" s="23"/>
      <c r="L132" s="23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23"/>
      <c r="K133" s="23"/>
      <c r="L133" s="23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23"/>
      <c r="K134" s="23"/>
      <c r="L134" s="23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23"/>
      <c r="K135" s="23"/>
      <c r="L135" s="2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23"/>
      <c r="K136" s="23"/>
      <c r="L136" s="2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23"/>
      <c r="K137" s="23"/>
      <c r="L137" s="23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23"/>
      <c r="K138" s="23"/>
      <c r="L138" s="23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23"/>
      <c r="K139" s="23"/>
      <c r="L139" s="23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23"/>
      <c r="K140" s="23"/>
      <c r="L140" s="23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23"/>
      <c r="K141" s="23"/>
      <c r="L141" s="23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23"/>
      <c r="K142" s="23"/>
      <c r="L142" s="23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23"/>
      <c r="K143" s="23"/>
      <c r="L143" s="23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23"/>
      <c r="K144" s="23"/>
      <c r="L144" s="23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23"/>
      <c r="K145" s="23"/>
      <c r="L145" s="23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23"/>
      <c r="K146" s="23"/>
      <c r="L146" s="23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23"/>
      <c r="K147" s="23"/>
      <c r="L147" s="23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23"/>
      <c r="K148" s="23"/>
      <c r="L148" s="23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23"/>
      <c r="K149" s="23"/>
      <c r="L149" s="23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23"/>
      <c r="K150" s="23"/>
      <c r="L150" s="23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23"/>
      <c r="K151" s="23"/>
      <c r="L151" s="23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23"/>
      <c r="K152" s="23"/>
      <c r="L152" s="23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23"/>
      <c r="K153" s="23"/>
      <c r="L153" s="23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23"/>
      <c r="K154" s="23"/>
      <c r="L154" s="23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23"/>
      <c r="K155" s="23"/>
      <c r="L155" s="23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23"/>
      <c r="K156" s="23"/>
      <c r="L156" s="23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23"/>
      <c r="K157" s="23"/>
      <c r="L157" s="23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23"/>
      <c r="K158" s="23"/>
      <c r="L158" s="23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23"/>
      <c r="K159" s="23"/>
      <c r="L159" s="23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23"/>
      <c r="K160" s="23"/>
      <c r="L160" s="23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23"/>
      <c r="K161" s="23"/>
      <c r="L161" s="23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23"/>
      <c r="K162" s="23"/>
      <c r="L162" s="23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23"/>
      <c r="K163" s="23"/>
      <c r="L163" s="23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23"/>
      <c r="K164" s="23"/>
      <c r="L164" s="23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23"/>
      <c r="K165" s="23"/>
      <c r="L165" s="23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23"/>
      <c r="K166" s="23"/>
      <c r="L166" s="23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23"/>
      <c r="K167" s="23"/>
      <c r="L167" s="23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23"/>
      <c r="K168" s="23"/>
      <c r="L168" s="23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23"/>
      <c r="K169" s="23"/>
      <c r="L169" s="23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23"/>
      <c r="K170" s="23"/>
      <c r="L170" s="23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23"/>
      <c r="K171" s="23"/>
      <c r="L171" s="23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23"/>
      <c r="K172" s="23"/>
      <c r="L172" s="23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23"/>
      <c r="K173" s="23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23"/>
      <c r="K174" s="23"/>
      <c r="L174" s="23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23"/>
      <c r="K175" s="23"/>
      <c r="L175" s="23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23"/>
      <c r="K176" s="23"/>
      <c r="L176" s="23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23"/>
      <c r="K177" s="23"/>
      <c r="L177" s="23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23"/>
      <c r="K178" s="23"/>
      <c r="L178" s="23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23"/>
      <c r="K179" s="23"/>
      <c r="L179" s="23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23"/>
      <c r="K180" s="23"/>
      <c r="L180" s="23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23"/>
      <c r="K181" s="23"/>
      <c r="L181" s="23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23"/>
      <c r="K182" s="23"/>
      <c r="L182" s="23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23"/>
      <c r="K183" s="23"/>
      <c r="L183" s="23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23"/>
      <c r="K184" s="23"/>
      <c r="L184" s="23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23"/>
      <c r="K185" s="23"/>
      <c r="L185" s="23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23"/>
      <c r="K186" s="23"/>
      <c r="L186" s="23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23"/>
      <c r="K187" s="23"/>
      <c r="L187" s="23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23"/>
      <c r="K188" s="23"/>
      <c r="L188" s="23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23"/>
      <c r="K189" s="23"/>
      <c r="L189" s="23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23"/>
      <c r="K190" s="23"/>
      <c r="L190" s="23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23"/>
      <c r="K191" s="23"/>
      <c r="L191" s="23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23"/>
      <c r="K192" s="23"/>
      <c r="L192" s="23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23"/>
      <c r="K193" s="23"/>
      <c r="L193" s="23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23"/>
      <c r="K194" s="23"/>
      <c r="L194" s="23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23"/>
      <c r="K195" s="23"/>
      <c r="L195" s="23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23"/>
      <c r="K196" s="23"/>
      <c r="L196" s="23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23"/>
      <c r="K197" s="23"/>
      <c r="L197" s="23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23"/>
      <c r="K198" s="23"/>
      <c r="L198" s="23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23"/>
      <c r="K199" s="23"/>
      <c r="L199" s="23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23"/>
      <c r="K200" s="23"/>
      <c r="L200" s="23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23"/>
      <c r="K201" s="23"/>
      <c r="L201" s="23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23"/>
      <c r="K202" s="23"/>
      <c r="L202" s="23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23"/>
      <c r="K203" s="23"/>
      <c r="L203" s="23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23"/>
      <c r="K204" s="23"/>
      <c r="L204" s="23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23"/>
      <c r="K205" s="23"/>
      <c r="L205" s="23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23"/>
      <c r="K206" s="23"/>
      <c r="L206" s="23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23"/>
      <c r="K207" s="23"/>
      <c r="L207" s="23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23"/>
      <c r="K208" s="23"/>
      <c r="L208" s="23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23"/>
      <c r="K209" s="23"/>
      <c r="L209" s="23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23"/>
      <c r="K210" s="23"/>
      <c r="L210" s="23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23"/>
      <c r="K211" s="23"/>
      <c r="L211" s="23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23"/>
      <c r="K212" s="23"/>
      <c r="L212" s="23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23"/>
      <c r="K213" s="23"/>
      <c r="L213" s="23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23"/>
      <c r="K214" s="23"/>
      <c r="L214" s="23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23"/>
      <c r="K215" s="23"/>
      <c r="L215" s="23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23"/>
      <c r="K216" s="23"/>
      <c r="L216" s="23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23"/>
      <c r="K217" s="23"/>
      <c r="L217" s="23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23"/>
      <c r="K218" s="23"/>
      <c r="L218" s="23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23"/>
      <c r="K219" s="23"/>
      <c r="L219" s="23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23"/>
      <c r="K220" s="23"/>
      <c r="L220" s="23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23"/>
      <c r="K221" s="23"/>
      <c r="L221" s="23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23"/>
      <c r="K222" s="23"/>
      <c r="L222" s="23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23"/>
      <c r="K223" s="23"/>
      <c r="L223" s="23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23"/>
      <c r="K224" s="23"/>
      <c r="L224" s="23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23"/>
      <c r="K225" s="23"/>
      <c r="L225" s="23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23"/>
      <c r="K226" s="23"/>
      <c r="L226" s="23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23"/>
      <c r="K227" s="23"/>
      <c r="L227" s="23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23"/>
      <c r="K228" s="23"/>
      <c r="L228" s="23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23"/>
      <c r="K229" s="23"/>
      <c r="L229" s="23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23"/>
      <c r="K230" s="23"/>
      <c r="L230" s="23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23"/>
      <c r="K231" s="23"/>
      <c r="L231" s="23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23"/>
      <c r="K232" s="23"/>
      <c r="L232" s="23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23"/>
      <c r="K233" s="23"/>
      <c r="L233" s="23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23"/>
      <c r="K234" s="23"/>
      <c r="L234" s="23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23"/>
      <c r="K235" s="23"/>
      <c r="L235" s="23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23"/>
      <c r="K236" s="23"/>
      <c r="L236" s="23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23"/>
      <c r="K237" s="23"/>
      <c r="L237" s="23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23"/>
      <c r="K238" s="23"/>
      <c r="L238" s="23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23"/>
      <c r="K239" s="23"/>
      <c r="L239" s="23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23"/>
      <c r="K240" s="23"/>
      <c r="L240" s="23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23"/>
      <c r="K241" s="23"/>
      <c r="L241" s="23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23"/>
      <c r="K242" s="23"/>
      <c r="L242" s="23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23"/>
      <c r="K243" s="23"/>
      <c r="L243" s="23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23"/>
      <c r="K244" s="23"/>
      <c r="L244" s="23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23"/>
      <c r="K245" s="23"/>
      <c r="L245" s="23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23"/>
      <c r="K246" s="23"/>
      <c r="L246" s="23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23"/>
      <c r="K247" s="23"/>
      <c r="L247" s="23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23"/>
      <c r="K248" s="23"/>
      <c r="L248" s="23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23"/>
      <c r="K249" s="23"/>
      <c r="L249" s="23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23"/>
      <c r="K250" s="23"/>
      <c r="L250" s="23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23"/>
      <c r="K251" s="23"/>
      <c r="L251" s="23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23"/>
      <c r="K252" s="23"/>
      <c r="L252" s="23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23"/>
      <c r="K253" s="23"/>
      <c r="L253" s="23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23"/>
      <c r="K254" s="23"/>
      <c r="L254" s="23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23"/>
      <c r="K255" s="23"/>
      <c r="L255" s="23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23"/>
      <c r="K256" s="23"/>
      <c r="L256" s="23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23"/>
      <c r="K257" s="23"/>
      <c r="L257" s="23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23"/>
      <c r="K258" s="23"/>
      <c r="L258" s="23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23"/>
      <c r="K259" s="23"/>
      <c r="L259" s="23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23"/>
      <c r="K260" s="23"/>
      <c r="L260" s="23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23"/>
      <c r="K261" s="23"/>
      <c r="L261" s="23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23"/>
      <c r="K262" s="23"/>
      <c r="L262" s="23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23"/>
      <c r="K263" s="23"/>
      <c r="L263" s="23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23"/>
      <c r="K264" s="23"/>
      <c r="L264" s="23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23"/>
      <c r="K265" s="23"/>
      <c r="L265" s="23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23"/>
      <c r="K266" s="23"/>
      <c r="L266" s="23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23"/>
      <c r="K267" s="23"/>
      <c r="L267" s="23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23"/>
      <c r="K268" s="23"/>
      <c r="L268" s="23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23"/>
      <c r="K269" s="23"/>
      <c r="L269" s="23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23"/>
      <c r="K270" s="23"/>
      <c r="L270" s="23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23"/>
      <c r="K271" s="23"/>
      <c r="L271" s="23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23"/>
      <c r="K272" s="23"/>
      <c r="L272" s="23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23"/>
      <c r="K273" s="23"/>
      <c r="L273" s="23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23"/>
      <c r="K274" s="23"/>
      <c r="L274" s="23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23"/>
      <c r="K275" s="23"/>
      <c r="L275" s="23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23"/>
      <c r="K276" s="23"/>
      <c r="L276" s="23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23"/>
      <c r="K277" s="23"/>
      <c r="L277" s="23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23"/>
      <c r="K278" s="23"/>
      <c r="L278" s="23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23"/>
      <c r="K279" s="23"/>
      <c r="L279" s="23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23"/>
      <c r="K280" s="23"/>
      <c r="L280" s="23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23"/>
      <c r="K281" s="23"/>
      <c r="L281" s="23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23"/>
      <c r="K282" s="23"/>
      <c r="L282" s="23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23"/>
      <c r="K283" s="23"/>
      <c r="L283" s="23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23"/>
      <c r="K284" s="23"/>
      <c r="L284" s="23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23"/>
      <c r="K285" s="23"/>
      <c r="L285" s="23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23"/>
      <c r="K286" s="23"/>
      <c r="L286" s="23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23"/>
      <c r="K287" s="23"/>
      <c r="L287" s="23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23"/>
      <c r="K288" s="23"/>
      <c r="L288" s="23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23"/>
      <c r="K289" s="23"/>
      <c r="L289" s="23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23"/>
      <c r="K290" s="23"/>
      <c r="L290" s="23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23"/>
      <c r="K291" s="23"/>
      <c r="L291" s="23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23"/>
      <c r="K292" s="23"/>
      <c r="L292" s="23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23"/>
      <c r="K293" s="23"/>
      <c r="L293" s="23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23"/>
      <c r="K294" s="23"/>
      <c r="L294" s="23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23"/>
      <c r="K295" s="23"/>
      <c r="L295" s="23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23"/>
      <c r="K296" s="23"/>
      <c r="L296" s="23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23"/>
      <c r="K297" s="23"/>
      <c r="L297" s="23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23"/>
      <c r="K298" s="23"/>
      <c r="L298" s="23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23"/>
      <c r="K299" s="23"/>
      <c r="L299" s="23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23"/>
      <c r="K300" s="23"/>
      <c r="L300" s="23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23"/>
      <c r="K301" s="23"/>
      <c r="L301" s="23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23"/>
      <c r="K302" s="23"/>
      <c r="L302" s="23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23"/>
      <c r="K303" s="23"/>
      <c r="L303" s="23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23"/>
      <c r="K304" s="23"/>
      <c r="L304" s="23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23"/>
      <c r="K305" s="23"/>
      <c r="L305" s="23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23"/>
      <c r="K306" s="23"/>
      <c r="L306" s="23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23"/>
      <c r="K307" s="23"/>
      <c r="L307" s="23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23"/>
      <c r="K308" s="23"/>
      <c r="L308" s="23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23"/>
      <c r="K309" s="23"/>
      <c r="L309" s="23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23"/>
      <c r="K310" s="23"/>
      <c r="L310" s="23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23"/>
      <c r="K311" s="23"/>
      <c r="L311" s="23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23"/>
      <c r="K312" s="23"/>
      <c r="L312" s="23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23"/>
      <c r="K313" s="23"/>
      <c r="L313" s="23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23"/>
      <c r="K314" s="23"/>
      <c r="L314" s="23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23"/>
      <c r="K315" s="23"/>
      <c r="L315" s="23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23"/>
      <c r="K316" s="23"/>
      <c r="L316" s="23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23"/>
      <c r="K317" s="23"/>
      <c r="L317" s="23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23"/>
      <c r="K318" s="23"/>
      <c r="L318" s="23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23"/>
      <c r="K319" s="23"/>
      <c r="L319" s="23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23"/>
      <c r="K320" s="23"/>
      <c r="L320" s="23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23"/>
      <c r="K321" s="23"/>
      <c r="L321" s="23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23"/>
      <c r="K322" s="23"/>
      <c r="L322" s="23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23"/>
      <c r="K323" s="23"/>
      <c r="L323" s="23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23"/>
      <c r="K324" s="23"/>
      <c r="L324" s="23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23"/>
      <c r="K325" s="23"/>
      <c r="L325" s="23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23"/>
      <c r="K326" s="23"/>
      <c r="L326" s="23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23"/>
      <c r="K327" s="23"/>
      <c r="L327" s="23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23"/>
      <c r="K328" s="23"/>
      <c r="L328" s="23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23"/>
      <c r="K329" s="23"/>
      <c r="L329" s="23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23"/>
      <c r="K330" s="23"/>
      <c r="L330" s="23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23"/>
      <c r="K331" s="23"/>
      <c r="L331" s="23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23"/>
      <c r="K332" s="23"/>
      <c r="L332" s="23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23"/>
      <c r="K333" s="23"/>
      <c r="L333" s="23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23"/>
      <c r="K334" s="23"/>
      <c r="L334" s="23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23"/>
      <c r="K335" s="23"/>
      <c r="L335" s="23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23"/>
      <c r="K336" s="23"/>
      <c r="L336" s="23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23"/>
      <c r="K337" s="23"/>
      <c r="L337" s="23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23"/>
      <c r="K338" s="23"/>
      <c r="L338" s="23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23"/>
      <c r="K339" s="23"/>
      <c r="L339" s="23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23"/>
      <c r="K340" s="23"/>
      <c r="L340" s="23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23"/>
      <c r="K341" s="23"/>
      <c r="L341" s="23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23"/>
      <c r="K342" s="23"/>
      <c r="L342" s="23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23"/>
      <c r="K343" s="23"/>
      <c r="L343" s="23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23"/>
      <c r="K344" s="23"/>
      <c r="L344" s="23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23"/>
      <c r="K345" s="23"/>
      <c r="L345" s="23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23"/>
      <c r="K346" s="23"/>
      <c r="L346" s="23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23"/>
      <c r="K347" s="23"/>
      <c r="L347" s="23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23"/>
      <c r="K348" s="23"/>
      <c r="L348" s="23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23"/>
      <c r="K349" s="23"/>
      <c r="L349" s="23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23"/>
      <c r="K350" s="23"/>
      <c r="L350" s="23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23"/>
      <c r="K351" s="23"/>
      <c r="L351" s="23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23"/>
      <c r="K352" s="23"/>
      <c r="L352" s="23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23"/>
      <c r="K353" s="23"/>
      <c r="L353" s="23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23"/>
      <c r="K354" s="23"/>
      <c r="L354" s="23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23"/>
      <c r="K355" s="23"/>
      <c r="L355" s="23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23"/>
      <c r="K356" s="23"/>
      <c r="L356" s="23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23"/>
      <c r="K357" s="23"/>
      <c r="L357" s="23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23"/>
      <c r="K358" s="23"/>
      <c r="L358" s="23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23"/>
      <c r="K359" s="23"/>
      <c r="L359" s="23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23"/>
      <c r="K360" s="23"/>
      <c r="L360" s="23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23"/>
      <c r="K361" s="23"/>
      <c r="L361" s="23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23"/>
      <c r="K362" s="23"/>
      <c r="L362" s="23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23"/>
      <c r="K363" s="23"/>
      <c r="L363" s="23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23"/>
      <c r="K364" s="23"/>
      <c r="L364" s="23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23"/>
      <c r="K365" s="23"/>
      <c r="L365" s="23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23"/>
      <c r="K366" s="23"/>
      <c r="L366" s="23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23"/>
      <c r="K367" s="23"/>
      <c r="L367" s="23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23"/>
      <c r="K368" s="23"/>
      <c r="L368" s="23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23"/>
      <c r="K369" s="23"/>
      <c r="L369" s="23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23"/>
      <c r="K370" s="23"/>
      <c r="L370" s="23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23"/>
      <c r="K371" s="23"/>
      <c r="L371" s="23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23"/>
      <c r="K372" s="23"/>
      <c r="L372" s="23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23"/>
      <c r="K373" s="23"/>
      <c r="L373" s="23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23"/>
      <c r="K374" s="23"/>
      <c r="L374" s="23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23"/>
      <c r="K375" s="23"/>
      <c r="L375" s="23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23"/>
      <c r="K376" s="23"/>
      <c r="L376" s="23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23"/>
      <c r="K377" s="23"/>
      <c r="L377" s="23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23"/>
      <c r="K378" s="23"/>
      <c r="L378" s="23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23"/>
      <c r="K379" s="23"/>
      <c r="L379" s="23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23"/>
      <c r="K380" s="23"/>
      <c r="L380" s="23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23"/>
      <c r="K381" s="23"/>
      <c r="L381" s="23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23"/>
      <c r="K382" s="23"/>
      <c r="L382" s="23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23"/>
      <c r="K383" s="23"/>
      <c r="L383" s="23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23"/>
      <c r="K384" s="23"/>
      <c r="L384" s="23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23"/>
      <c r="K385" s="23"/>
      <c r="L385" s="23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23"/>
      <c r="K386" s="23"/>
      <c r="L386" s="23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23"/>
      <c r="K387" s="23"/>
      <c r="L387" s="23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23"/>
      <c r="K388" s="23"/>
      <c r="L388" s="23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23"/>
      <c r="K389" s="23"/>
      <c r="L389" s="23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23"/>
      <c r="K390" s="23"/>
      <c r="L390" s="23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23"/>
      <c r="K391" s="23"/>
      <c r="L391" s="23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23"/>
      <c r="K392" s="23"/>
      <c r="L392" s="23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23"/>
      <c r="K393" s="23"/>
      <c r="L393" s="23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23"/>
      <c r="K394" s="23"/>
      <c r="L394" s="23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23"/>
      <c r="K395" s="23"/>
      <c r="L395" s="23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23"/>
      <c r="K396" s="23"/>
      <c r="L396" s="23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23"/>
      <c r="K397" s="23"/>
      <c r="L397" s="23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23"/>
      <c r="K398" s="23"/>
      <c r="L398" s="23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23"/>
      <c r="K399" s="23"/>
      <c r="L399" s="23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23"/>
      <c r="K400" s="23"/>
      <c r="L400" s="23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23"/>
      <c r="K401" s="23"/>
      <c r="L401" s="23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23"/>
      <c r="K402" s="23"/>
      <c r="L402" s="23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23"/>
      <c r="K403" s="23"/>
      <c r="L403" s="23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23"/>
      <c r="K404" s="23"/>
      <c r="L404" s="23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23"/>
      <c r="K405" s="23"/>
      <c r="L405" s="23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23"/>
      <c r="K406" s="23"/>
      <c r="L406" s="23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23"/>
      <c r="K407" s="23"/>
      <c r="L407" s="23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23"/>
      <c r="K408" s="23"/>
      <c r="L408" s="23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23"/>
      <c r="K409" s="23"/>
      <c r="L409" s="23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23"/>
      <c r="K410" s="23"/>
      <c r="L410" s="23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23"/>
      <c r="K411" s="23"/>
      <c r="L411" s="23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23"/>
      <c r="K412" s="23"/>
      <c r="L412" s="23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23"/>
      <c r="K413" s="23"/>
      <c r="L413" s="23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23"/>
      <c r="K414" s="23"/>
      <c r="L414" s="23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23"/>
      <c r="K415" s="23"/>
      <c r="L415" s="23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23"/>
      <c r="K416" s="23"/>
      <c r="L416" s="23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23"/>
      <c r="K417" s="23"/>
      <c r="L417" s="23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23"/>
      <c r="K418" s="23"/>
      <c r="L418" s="23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23"/>
      <c r="K419" s="23"/>
      <c r="L419" s="23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23"/>
      <c r="K420" s="23"/>
      <c r="L420" s="23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23"/>
      <c r="K421" s="23"/>
      <c r="L421" s="23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23"/>
      <c r="K422" s="23"/>
      <c r="L422" s="23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23"/>
      <c r="K423" s="23"/>
      <c r="L423" s="23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23"/>
      <c r="K424" s="23"/>
      <c r="L424" s="23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23"/>
      <c r="K425" s="23"/>
      <c r="L425" s="23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23"/>
      <c r="K426" s="23"/>
      <c r="L426" s="23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23"/>
      <c r="K427" s="23"/>
      <c r="L427" s="23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23"/>
      <c r="K428" s="23"/>
      <c r="L428" s="23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23"/>
      <c r="K429" s="23"/>
      <c r="L429" s="23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23"/>
      <c r="K430" s="23"/>
      <c r="L430" s="23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23"/>
      <c r="K431" s="23"/>
      <c r="L431" s="23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23"/>
      <c r="K432" s="23"/>
      <c r="L432" s="23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23"/>
      <c r="K433" s="23"/>
      <c r="L433" s="23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23"/>
      <c r="K434" s="23"/>
      <c r="L434" s="23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23"/>
      <c r="K435" s="23"/>
      <c r="L435" s="23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23"/>
      <c r="K436" s="23"/>
      <c r="L436" s="23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23"/>
      <c r="K437" s="23"/>
      <c r="L437" s="23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23"/>
      <c r="K438" s="23"/>
      <c r="L438" s="23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23"/>
      <c r="K439" s="23"/>
      <c r="L439" s="23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23"/>
      <c r="K440" s="23"/>
      <c r="L440" s="23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23"/>
      <c r="K441" s="23"/>
      <c r="L441" s="23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23"/>
      <c r="K442" s="23"/>
      <c r="L442" s="23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23"/>
      <c r="K443" s="23"/>
      <c r="L443" s="23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23"/>
      <c r="K444" s="23"/>
      <c r="L444" s="23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23"/>
      <c r="K445" s="23"/>
      <c r="L445" s="23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23"/>
      <c r="K446" s="23"/>
      <c r="L446" s="23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23"/>
      <c r="K447" s="23"/>
      <c r="L447" s="23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23"/>
      <c r="K448" s="23"/>
      <c r="L448" s="23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23"/>
      <c r="K449" s="23"/>
      <c r="L449" s="23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23"/>
      <c r="K450" s="23"/>
      <c r="L450" s="23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23"/>
      <c r="K451" s="23"/>
      <c r="L451" s="23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23"/>
      <c r="K452" s="23"/>
      <c r="L452" s="23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23"/>
      <c r="K453" s="23"/>
      <c r="L453" s="23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23"/>
      <c r="K454" s="23"/>
      <c r="L454" s="23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23"/>
      <c r="K455" s="23"/>
      <c r="L455" s="23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23"/>
      <c r="K456" s="23"/>
      <c r="L456" s="23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23"/>
      <c r="K457" s="23"/>
      <c r="L457" s="23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23"/>
      <c r="K458" s="23"/>
      <c r="L458" s="23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23"/>
      <c r="K459" s="23"/>
      <c r="L459" s="23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23"/>
      <c r="K460" s="23"/>
      <c r="L460" s="23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23"/>
      <c r="K461" s="23"/>
      <c r="L461" s="23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23"/>
      <c r="K462" s="23"/>
      <c r="L462" s="23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23"/>
      <c r="K463" s="23"/>
      <c r="L463" s="23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23"/>
      <c r="K464" s="23"/>
      <c r="L464" s="23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23"/>
      <c r="K465" s="23"/>
      <c r="L465" s="23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23"/>
      <c r="K466" s="23"/>
      <c r="L466" s="23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23"/>
      <c r="K467" s="23"/>
      <c r="L467" s="23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23"/>
      <c r="K468" s="23"/>
      <c r="L468" s="23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23"/>
      <c r="K469" s="23"/>
      <c r="L469" s="23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23"/>
      <c r="K470" s="23"/>
      <c r="L470" s="23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23"/>
      <c r="K471" s="23"/>
      <c r="L471" s="23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23"/>
      <c r="K472" s="23"/>
      <c r="L472" s="23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23"/>
      <c r="K473" s="23"/>
      <c r="L473" s="23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23"/>
      <c r="K474" s="23"/>
      <c r="L474" s="23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23"/>
      <c r="K475" s="23"/>
      <c r="L475" s="23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23"/>
      <c r="K476" s="23"/>
      <c r="L476" s="23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23"/>
      <c r="K477" s="23"/>
      <c r="L477" s="23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23"/>
      <c r="K478" s="23"/>
      <c r="L478" s="23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23"/>
      <c r="K479" s="23"/>
      <c r="L479" s="23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23"/>
      <c r="K480" s="23"/>
      <c r="L480" s="23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23"/>
      <c r="K481" s="23"/>
      <c r="L481" s="23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23"/>
      <c r="K482" s="23"/>
      <c r="L482" s="23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23"/>
      <c r="K483" s="23"/>
      <c r="L483" s="23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23"/>
      <c r="K484" s="23"/>
      <c r="L484" s="23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23"/>
      <c r="K485" s="23"/>
      <c r="L485" s="23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23"/>
      <c r="K486" s="23"/>
      <c r="L486" s="23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23"/>
      <c r="K487" s="23"/>
      <c r="L487" s="23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23"/>
      <c r="K488" s="23"/>
      <c r="L488" s="23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23"/>
      <c r="K489" s="23"/>
      <c r="L489" s="23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23"/>
      <c r="K490" s="23"/>
      <c r="L490" s="23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23"/>
      <c r="K491" s="23"/>
      <c r="L491" s="23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23"/>
      <c r="K492" s="23"/>
      <c r="L492" s="23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23"/>
      <c r="K493" s="23"/>
      <c r="L493" s="23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23"/>
      <c r="K494" s="23"/>
      <c r="L494" s="23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23"/>
      <c r="K495" s="23"/>
      <c r="L495" s="23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23"/>
      <c r="K496" s="23"/>
      <c r="L496" s="23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23"/>
      <c r="K497" s="23"/>
      <c r="L497" s="23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23"/>
      <c r="K498" s="23"/>
      <c r="L498" s="23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23"/>
      <c r="K499" s="23"/>
      <c r="L499" s="23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23"/>
      <c r="K500" s="23"/>
      <c r="L500" s="23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23"/>
      <c r="K501" s="23"/>
      <c r="L501" s="23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23"/>
      <c r="K502" s="23"/>
      <c r="L502" s="23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23"/>
      <c r="K503" s="23"/>
      <c r="L503" s="23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23"/>
      <c r="K504" s="23"/>
      <c r="L504" s="23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23"/>
      <c r="K505" s="23"/>
      <c r="L505" s="23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23"/>
      <c r="K506" s="23"/>
      <c r="L506" s="23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23"/>
      <c r="K507" s="23"/>
      <c r="L507" s="23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23"/>
      <c r="K508" s="23"/>
      <c r="L508" s="23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23"/>
      <c r="K509" s="23"/>
      <c r="L509" s="23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23"/>
      <c r="K510" s="23"/>
      <c r="L510" s="23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23"/>
      <c r="K511" s="23"/>
      <c r="L511" s="23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23"/>
      <c r="K512" s="23"/>
      <c r="L512" s="23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23"/>
      <c r="K513" s="23"/>
      <c r="L513" s="23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23"/>
      <c r="K514" s="23"/>
      <c r="L514" s="23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23"/>
      <c r="K515" s="23"/>
      <c r="L515" s="23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23"/>
      <c r="K516" s="23"/>
      <c r="L516" s="23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23"/>
      <c r="K517" s="23"/>
      <c r="L517" s="23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23"/>
      <c r="K518" s="23"/>
      <c r="L518" s="23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23"/>
      <c r="K519" s="23"/>
      <c r="L519" s="23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23"/>
      <c r="K520" s="23"/>
      <c r="L520" s="23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23"/>
      <c r="K521" s="23"/>
      <c r="L521" s="23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23"/>
      <c r="K522" s="23"/>
      <c r="L522" s="23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23"/>
      <c r="K523" s="23"/>
      <c r="L523" s="23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23"/>
      <c r="K524" s="23"/>
      <c r="L524" s="23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23"/>
      <c r="K525" s="23"/>
      <c r="L525" s="23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23"/>
      <c r="K526" s="23"/>
      <c r="L526" s="23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23"/>
      <c r="K527" s="23"/>
      <c r="L527" s="23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23"/>
      <c r="K528" s="23"/>
      <c r="L528" s="23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23"/>
      <c r="K529" s="23"/>
      <c r="L529" s="23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23"/>
      <c r="K530" s="23"/>
      <c r="L530" s="23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23"/>
      <c r="K531" s="23"/>
      <c r="L531" s="23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23"/>
      <c r="K532" s="23"/>
      <c r="L532" s="23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23"/>
      <c r="K533" s="23"/>
      <c r="L533" s="23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23"/>
      <c r="K534" s="23"/>
      <c r="L534" s="23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23"/>
      <c r="K535" s="23"/>
      <c r="L535" s="23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23"/>
      <c r="K536" s="23"/>
      <c r="L536" s="23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23"/>
      <c r="K537" s="23"/>
      <c r="L537" s="23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23"/>
      <c r="K538" s="23"/>
      <c r="L538" s="23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23"/>
      <c r="K539" s="23"/>
      <c r="L539" s="23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23"/>
      <c r="K540" s="23"/>
      <c r="L540" s="23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23"/>
      <c r="K541" s="23"/>
      <c r="L541" s="23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23"/>
      <c r="K542" s="23"/>
      <c r="L542" s="23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23"/>
      <c r="K543" s="23"/>
      <c r="L543" s="23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23"/>
      <c r="K544" s="23"/>
      <c r="L544" s="23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23"/>
      <c r="K545" s="23"/>
      <c r="L545" s="23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23"/>
      <c r="K546" s="23"/>
      <c r="L546" s="23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23"/>
      <c r="K547" s="23"/>
      <c r="L547" s="23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23"/>
      <c r="K548" s="23"/>
      <c r="L548" s="23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23"/>
      <c r="K549" s="23"/>
      <c r="L549" s="23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23"/>
      <c r="K550" s="23"/>
      <c r="L550" s="23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23"/>
      <c r="K551" s="23"/>
      <c r="L551" s="23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23"/>
      <c r="K552" s="23"/>
      <c r="L552" s="23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23"/>
      <c r="K553" s="23"/>
      <c r="L553" s="23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23"/>
      <c r="K554" s="23"/>
      <c r="L554" s="23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23"/>
      <c r="K555" s="23"/>
      <c r="L555" s="23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23"/>
      <c r="K556" s="23"/>
      <c r="L556" s="23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23"/>
      <c r="K557" s="23"/>
      <c r="L557" s="23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23"/>
      <c r="K558" s="23"/>
      <c r="L558" s="23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23"/>
      <c r="K559" s="23"/>
      <c r="L559" s="23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23"/>
      <c r="K560" s="23"/>
      <c r="L560" s="23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23"/>
      <c r="K561" s="23"/>
      <c r="L561" s="23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23"/>
      <c r="K562" s="23"/>
      <c r="L562" s="23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23"/>
      <c r="K563" s="23"/>
      <c r="L563" s="23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23"/>
      <c r="K564" s="23"/>
      <c r="L564" s="23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23"/>
      <c r="K565" s="23"/>
      <c r="L565" s="23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23"/>
      <c r="K566" s="23"/>
      <c r="L566" s="23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23"/>
      <c r="K567" s="23"/>
      <c r="L567" s="23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23"/>
      <c r="K568" s="23"/>
      <c r="L568" s="23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23"/>
      <c r="K569" s="23"/>
      <c r="L569" s="23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23"/>
      <c r="K570" s="23"/>
      <c r="L570" s="23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23"/>
      <c r="K571" s="23"/>
      <c r="L571" s="23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23"/>
      <c r="K572" s="23"/>
      <c r="L572" s="23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23"/>
      <c r="K573" s="23"/>
      <c r="L573" s="23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23"/>
      <c r="K574" s="23"/>
      <c r="L574" s="23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23"/>
      <c r="K575" s="23"/>
      <c r="L575" s="23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23"/>
      <c r="K576" s="23"/>
      <c r="L576" s="23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23"/>
      <c r="K577" s="23"/>
      <c r="L577" s="23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23"/>
      <c r="K578" s="23"/>
      <c r="L578" s="23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23"/>
      <c r="K579" s="23"/>
      <c r="L579" s="23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23"/>
      <c r="K580" s="23"/>
      <c r="L580" s="23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23"/>
      <c r="K581" s="23"/>
      <c r="L581" s="23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23"/>
      <c r="K582" s="23"/>
      <c r="L582" s="23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23"/>
      <c r="K583" s="23"/>
      <c r="L583" s="23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23"/>
      <c r="K584" s="23"/>
      <c r="L584" s="23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23"/>
      <c r="K585" s="23"/>
      <c r="L585" s="23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23"/>
      <c r="K586" s="23"/>
      <c r="L586" s="23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23"/>
      <c r="K587" s="23"/>
      <c r="L587" s="23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23"/>
      <c r="K588" s="23"/>
      <c r="L588" s="23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23"/>
      <c r="K589" s="23"/>
      <c r="L589" s="23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23"/>
      <c r="K590" s="23"/>
      <c r="L590" s="23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23"/>
      <c r="K591" s="23"/>
      <c r="L591" s="23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23"/>
      <c r="K592" s="23"/>
      <c r="L592" s="23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23"/>
      <c r="K593" s="23"/>
      <c r="L593" s="23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23"/>
      <c r="K594" s="23"/>
      <c r="L594" s="23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23"/>
      <c r="K595" s="23"/>
      <c r="L595" s="23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23"/>
      <c r="K596" s="23"/>
      <c r="L596" s="23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23"/>
      <c r="K597" s="23"/>
      <c r="L597" s="23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23"/>
      <c r="K598" s="23"/>
      <c r="L598" s="23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23"/>
      <c r="K599" s="23"/>
      <c r="L599" s="23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23"/>
      <c r="K600" s="23"/>
      <c r="L600" s="23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23"/>
      <c r="K601" s="23"/>
      <c r="L601" s="23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23"/>
      <c r="K602" s="23"/>
      <c r="L602" s="23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23"/>
      <c r="K603" s="23"/>
      <c r="L603" s="23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23"/>
      <c r="K604" s="23"/>
      <c r="L604" s="23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23"/>
      <c r="K605" s="23"/>
      <c r="L605" s="23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23"/>
      <c r="K606" s="23"/>
      <c r="L606" s="23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23"/>
      <c r="K607" s="23"/>
      <c r="L607" s="23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23"/>
      <c r="K608" s="23"/>
      <c r="L608" s="23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23"/>
      <c r="K609" s="23"/>
      <c r="L609" s="23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23"/>
      <c r="K610" s="23"/>
      <c r="L610" s="23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23"/>
      <c r="K611" s="23"/>
      <c r="L611" s="23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23"/>
      <c r="K612" s="23"/>
      <c r="L612" s="23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23"/>
      <c r="K613" s="23"/>
      <c r="L613" s="23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23"/>
      <c r="K614" s="23"/>
      <c r="L614" s="23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23"/>
      <c r="K615" s="23"/>
      <c r="L615" s="23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23"/>
      <c r="K616" s="23"/>
      <c r="L616" s="23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23"/>
      <c r="K617" s="23"/>
      <c r="L617" s="23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23"/>
      <c r="K618" s="23"/>
      <c r="L618" s="23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23"/>
      <c r="K619" s="23"/>
      <c r="L619" s="23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23"/>
      <c r="K620" s="23"/>
      <c r="L620" s="23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23"/>
      <c r="K621" s="23"/>
      <c r="L621" s="23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23"/>
      <c r="K622" s="23"/>
      <c r="L622" s="23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23"/>
      <c r="K623" s="23"/>
      <c r="L623" s="23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23"/>
      <c r="K624" s="23"/>
      <c r="L624" s="23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23"/>
      <c r="K625" s="23"/>
      <c r="L625" s="23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23"/>
      <c r="K626" s="23"/>
      <c r="L626" s="23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23"/>
      <c r="K627" s="23"/>
      <c r="L627" s="23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23"/>
      <c r="K628" s="23"/>
      <c r="L628" s="23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23"/>
      <c r="K629" s="23"/>
      <c r="L629" s="23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23"/>
      <c r="K630" s="23"/>
      <c r="L630" s="23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23"/>
      <c r="K631" s="23"/>
      <c r="L631" s="23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23"/>
      <c r="K632" s="23"/>
      <c r="L632" s="23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23"/>
      <c r="K633" s="23"/>
      <c r="L633" s="23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23"/>
      <c r="K634" s="23"/>
      <c r="L634" s="23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23"/>
      <c r="K635" s="23"/>
      <c r="L635" s="23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23"/>
      <c r="K636" s="23"/>
      <c r="L636" s="23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23"/>
      <c r="K637" s="23"/>
      <c r="L637" s="23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23"/>
      <c r="K638" s="23"/>
      <c r="L638" s="23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23"/>
      <c r="K639" s="23"/>
      <c r="L639" s="23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23"/>
      <c r="K640" s="23"/>
      <c r="L640" s="23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23"/>
      <c r="K641" s="23"/>
      <c r="L641" s="23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23"/>
      <c r="K642" s="23"/>
      <c r="L642" s="23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23"/>
      <c r="K643" s="23"/>
      <c r="L643" s="23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23"/>
      <c r="K644" s="23"/>
      <c r="L644" s="23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23"/>
      <c r="K645" s="23"/>
      <c r="L645" s="23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23"/>
      <c r="K646" s="23"/>
      <c r="L646" s="23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23"/>
      <c r="K647" s="23"/>
      <c r="L647" s="23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23"/>
      <c r="K648" s="23"/>
      <c r="L648" s="23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23"/>
      <c r="K649" s="23"/>
      <c r="L649" s="23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23"/>
      <c r="K650" s="23"/>
      <c r="L650" s="23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23"/>
      <c r="K651" s="23"/>
      <c r="L651" s="23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23"/>
      <c r="K652" s="23"/>
      <c r="L652" s="23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23"/>
      <c r="K653" s="23"/>
      <c r="L653" s="23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23"/>
      <c r="K654" s="23"/>
      <c r="L654" s="23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23"/>
      <c r="K655" s="23"/>
      <c r="L655" s="23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23"/>
      <c r="K656" s="23"/>
      <c r="L656" s="23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23"/>
      <c r="K657" s="23"/>
      <c r="L657" s="23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23"/>
      <c r="K658" s="23"/>
      <c r="L658" s="23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23"/>
      <c r="K659" s="23"/>
      <c r="L659" s="23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23"/>
      <c r="K660" s="23"/>
      <c r="L660" s="23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23"/>
      <c r="K661" s="23"/>
      <c r="L661" s="23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23"/>
      <c r="K662" s="23"/>
      <c r="L662" s="23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23"/>
      <c r="K663" s="23"/>
      <c r="L663" s="23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23"/>
      <c r="K664" s="23"/>
      <c r="L664" s="23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23"/>
      <c r="K665" s="23"/>
      <c r="L665" s="23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23"/>
      <c r="K666" s="23"/>
      <c r="L666" s="23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23"/>
      <c r="K667" s="23"/>
      <c r="L667" s="23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23"/>
      <c r="K668" s="23"/>
      <c r="L668" s="23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23"/>
      <c r="K669" s="23"/>
      <c r="L669" s="23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23"/>
      <c r="K670" s="23"/>
      <c r="L670" s="23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23"/>
      <c r="K671" s="23"/>
      <c r="L671" s="23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23"/>
      <c r="K672" s="23"/>
      <c r="L672" s="23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23"/>
      <c r="K673" s="23"/>
      <c r="L673" s="23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23"/>
      <c r="K674" s="23"/>
      <c r="L674" s="23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23"/>
      <c r="K675" s="23"/>
      <c r="L675" s="23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23"/>
      <c r="K676" s="23"/>
      <c r="L676" s="23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23"/>
      <c r="K677" s="23"/>
      <c r="L677" s="23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23"/>
      <c r="K678" s="23"/>
      <c r="L678" s="23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23"/>
      <c r="K679" s="23"/>
      <c r="L679" s="23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23"/>
      <c r="K680" s="23"/>
      <c r="L680" s="23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23"/>
      <c r="K681" s="23"/>
      <c r="L681" s="23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23"/>
      <c r="K682" s="23"/>
      <c r="L682" s="23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23"/>
      <c r="K683" s="23"/>
      <c r="L683" s="23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23"/>
      <c r="K684" s="23"/>
      <c r="L684" s="23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23"/>
      <c r="K685" s="23"/>
      <c r="L685" s="23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23"/>
      <c r="K686" s="23"/>
      <c r="L686" s="23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23"/>
      <c r="K687" s="23"/>
      <c r="L687" s="23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23"/>
      <c r="K688" s="23"/>
      <c r="L688" s="23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23"/>
      <c r="K689" s="23"/>
      <c r="L689" s="23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23"/>
      <c r="K690" s="23"/>
      <c r="L690" s="23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23"/>
      <c r="K691" s="23"/>
      <c r="L691" s="23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23"/>
      <c r="K692" s="23"/>
      <c r="L692" s="23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23"/>
      <c r="K693" s="23"/>
      <c r="L693" s="23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23"/>
      <c r="K694" s="23"/>
      <c r="L694" s="23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23"/>
      <c r="K695" s="23"/>
      <c r="L695" s="23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23"/>
      <c r="K696" s="23"/>
      <c r="L696" s="23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23"/>
      <c r="K697" s="23"/>
      <c r="L697" s="23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23"/>
      <c r="K698" s="23"/>
      <c r="L698" s="23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23"/>
      <c r="K699" s="23"/>
      <c r="L699" s="23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23"/>
      <c r="K700" s="23"/>
      <c r="L700" s="23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23"/>
      <c r="K701" s="23"/>
      <c r="L701" s="23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23"/>
      <c r="K702" s="23"/>
      <c r="L702" s="23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23"/>
      <c r="K703" s="23"/>
      <c r="L703" s="23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23"/>
      <c r="K704" s="23"/>
      <c r="L704" s="23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23"/>
      <c r="K705" s="23"/>
      <c r="L705" s="23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23"/>
      <c r="K706" s="23"/>
      <c r="L706" s="23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23"/>
      <c r="K707" s="23"/>
      <c r="L707" s="23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23"/>
      <c r="K708" s="23"/>
      <c r="L708" s="23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23"/>
      <c r="K709" s="23"/>
      <c r="L709" s="23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23"/>
      <c r="K710" s="23"/>
      <c r="L710" s="23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23"/>
      <c r="K711" s="23"/>
      <c r="L711" s="23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23"/>
      <c r="K712" s="23"/>
      <c r="L712" s="23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23"/>
      <c r="K713" s="23"/>
      <c r="L713" s="23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23"/>
      <c r="K714" s="23"/>
      <c r="L714" s="23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23"/>
      <c r="K715" s="23"/>
      <c r="L715" s="23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23"/>
      <c r="K716" s="23"/>
      <c r="L716" s="23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23"/>
      <c r="K717" s="23"/>
      <c r="L717" s="23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23"/>
      <c r="K718" s="23"/>
      <c r="L718" s="23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23"/>
      <c r="K719" s="23"/>
      <c r="L719" s="23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23"/>
      <c r="K720" s="23"/>
      <c r="L720" s="23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23"/>
      <c r="K721" s="23"/>
      <c r="L721" s="23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23"/>
      <c r="K722" s="23"/>
      <c r="L722" s="23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23"/>
      <c r="K723" s="23"/>
      <c r="L723" s="23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23"/>
      <c r="K724" s="23"/>
      <c r="L724" s="23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23"/>
      <c r="K725" s="23"/>
      <c r="L725" s="23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23"/>
      <c r="K726" s="23"/>
      <c r="L726" s="23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23"/>
      <c r="K727" s="23"/>
      <c r="L727" s="23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23"/>
      <c r="K728" s="23"/>
      <c r="L728" s="23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23"/>
      <c r="K729" s="23"/>
      <c r="L729" s="23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23"/>
      <c r="K730" s="23"/>
      <c r="L730" s="23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23"/>
      <c r="K731" s="23"/>
      <c r="L731" s="23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23"/>
      <c r="K732" s="23"/>
      <c r="L732" s="23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23"/>
      <c r="K733" s="23"/>
      <c r="L733" s="23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23"/>
      <c r="K734" s="23"/>
      <c r="L734" s="23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23"/>
      <c r="K735" s="23"/>
      <c r="L735" s="23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23"/>
      <c r="K736" s="23"/>
      <c r="L736" s="23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23"/>
      <c r="K737" s="23"/>
      <c r="L737" s="23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23"/>
      <c r="K738" s="23"/>
      <c r="L738" s="23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23"/>
      <c r="K739" s="23"/>
      <c r="L739" s="23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23"/>
      <c r="K740" s="23"/>
      <c r="L740" s="23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23"/>
      <c r="K741" s="23"/>
      <c r="L741" s="23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23"/>
      <c r="K742" s="23"/>
      <c r="L742" s="23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23"/>
      <c r="K743" s="23"/>
      <c r="L743" s="23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23"/>
      <c r="K744" s="23"/>
      <c r="L744" s="23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23"/>
      <c r="K745" s="23"/>
      <c r="L745" s="23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23"/>
      <c r="K746" s="23"/>
      <c r="L746" s="23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23"/>
      <c r="K747" s="23"/>
      <c r="L747" s="23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23"/>
      <c r="K748" s="23"/>
      <c r="L748" s="23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23"/>
      <c r="K749" s="23"/>
      <c r="L749" s="23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23"/>
      <c r="K750" s="23"/>
      <c r="L750" s="23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23"/>
      <c r="K751" s="23"/>
      <c r="L751" s="23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23"/>
      <c r="K752" s="23"/>
      <c r="L752" s="23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23"/>
      <c r="K753" s="23"/>
      <c r="L753" s="23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23"/>
      <c r="K754" s="23"/>
      <c r="L754" s="23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23"/>
      <c r="K755" s="23"/>
      <c r="L755" s="23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23"/>
      <c r="K756" s="23"/>
      <c r="L756" s="23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23"/>
      <c r="K757" s="23"/>
      <c r="L757" s="23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23"/>
      <c r="K758" s="23"/>
      <c r="L758" s="23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23"/>
      <c r="K759" s="23"/>
      <c r="L759" s="23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23"/>
      <c r="K760" s="23"/>
      <c r="L760" s="23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23"/>
      <c r="K761" s="23"/>
      <c r="L761" s="23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23"/>
      <c r="K762" s="23"/>
      <c r="L762" s="23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23"/>
      <c r="K763" s="23"/>
      <c r="L763" s="23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23"/>
      <c r="K764" s="23"/>
      <c r="L764" s="23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23"/>
      <c r="K765" s="23"/>
      <c r="L765" s="23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23"/>
      <c r="K766" s="23"/>
      <c r="L766" s="23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23"/>
      <c r="K767" s="23"/>
      <c r="L767" s="23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23"/>
      <c r="K768" s="23"/>
      <c r="L768" s="23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23"/>
      <c r="K769" s="23"/>
      <c r="L769" s="23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23"/>
      <c r="K770" s="23"/>
      <c r="L770" s="23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23"/>
      <c r="K771" s="23"/>
      <c r="L771" s="23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23"/>
      <c r="K772" s="23"/>
      <c r="L772" s="23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23"/>
      <c r="K773" s="23"/>
      <c r="L773" s="23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23"/>
      <c r="K774" s="23"/>
      <c r="L774" s="23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23"/>
      <c r="K775" s="23"/>
      <c r="L775" s="23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23"/>
      <c r="K776" s="23"/>
      <c r="L776" s="23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23"/>
      <c r="K777" s="23"/>
      <c r="L777" s="23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23"/>
      <c r="K778" s="23"/>
      <c r="L778" s="23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23"/>
      <c r="K779" s="23"/>
      <c r="L779" s="23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23"/>
      <c r="K780" s="23"/>
      <c r="L780" s="23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23"/>
      <c r="K781" s="23"/>
      <c r="L781" s="23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23"/>
      <c r="K782" s="23"/>
      <c r="L782" s="23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23"/>
      <c r="K783" s="23"/>
      <c r="L783" s="23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23"/>
      <c r="K784" s="23"/>
      <c r="L784" s="23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23"/>
      <c r="K785" s="23"/>
      <c r="L785" s="23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23"/>
      <c r="K786" s="23"/>
      <c r="L786" s="23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23"/>
      <c r="K787" s="23"/>
      <c r="L787" s="23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23"/>
      <c r="K788" s="23"/>
      <c r="L788" s="23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23"/>
      <c r="K789" s="23"/>
      <c r="L789" s="23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23"/>
      <c r="K790" s="23"/>
      <c r="L790" s="23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23"/>
      <c r="K791" s="23"/>
      <c r="L791" s="23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23"/>
      <c r="K792" s="23"/>
      <c r="L792" s="23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23"/>
      <c r="K793" s="23"/>
      <c r="L793" s="23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23"/>
      <c r="K794" s="23"/>
      <c r="L794" s="23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23"/>
      <c r="K795" s="23"/>
      <c r="L795" s="23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23"/>
      <c r="K796" s="23"/>
      <c r="L796" s="23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23"/>
      <c r="K797" s="23"/>
      <c r="L797" s="23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23"/>
      <c r="K798" s="23"/>
      <c r="L798" s="23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23"/>
      <c r="K799" s="23"/>
      <c r="L799" s="23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23"/>
      <c r="K800" s="23"/>
      <c r="L800" s="23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23"/>
      <c r="K801" s="23"/>
      <c r="L801" s="23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23"/>
      <c r="K802" s="23"/>
      <c r="L802" s="23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23"/>
      <c r="K803" s="23"/>
      <c r="L803" s="23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23"/>
      <c r="K804" s="23"/>
      <c r="L804" s="23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23"/>
      <c r="K805" s="23"/>
      <c r="L805" s="23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23"/>
      <c r="K806" s="23"/>
      <c r="L806" s="23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23"/>
      <c r="K807" s="23"/>
      <c r="L807" s="23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23"/>
      <c r="K808" s="23"/>
      <c r="L808" s="23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23"/>
      <c r="K809" s="23"/>
      <c r="L809" s="23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23"/>
      <c r="K810" s="23"/>
      <c r="L810" s="23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23"/>
      <c r="K811" s="23"/>
      <c r="L811" s="23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23"/>
      <c r="K812" s="23"/>
      <c r="L812" s="23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23"/>
      <c r="K813" s="23"/>
      <c r="L813" s="23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23"/>
      <c r="K814" s="23"/>
      <c r="L814" s="23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23"/>
      <c r="K815" s="23"/>
      <c r="L815" s="23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23"/>
      <c r="K816" s="23"/>
      <c r="L816" s="23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23"/>
      <c r="K817" s="23"/>
      <c r="L817" s="23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23"/>
      <c r="K818" s="23"/>
      <c r="L818" s="23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23"/>
      <c r="K819" s="23"/>
      <c r="L819" s="23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23"/>
      <c r="K820" s="23"/>
      <c r="L820" s="23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23"/>
      <c r="K821" s="23"/>
      <c r="L821" s="23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23"/>
      <c r="K822" s="23"/>
      <c r="L822" s="23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23"/>
      <c r="K823" s="23"/>
      <c r="L823" s="23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23"/>
      <c r="K824" s="23"/>
      <c r="L824" s="23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23"/>
      <c r="K825" s="23"/>
      <c r="L825" s="23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23"/>
      <c r="K826" s="23"/>
      <c r="L826" s="23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23"/>
      <c r="K827" s="23"/>
      <c r="L827" s="23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23"/>
      <c r="K828" s="23"/>
      <c r="L828" s="23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23"/>
      <c r="K829" s="23"/>
      <c r="L829" s="23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23"/>
      <c r="K830" s="23"/>
      <c r="L830" s="23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23"/>
      <c r="K831" s="23"/>
      <c r="L831" s="23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23"/>
      <c r="K832" s="23"/>
      <c r="L832" s="23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23"/>
      <c r="K833" s="23"/>
      <c r="L833" s="23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23"/>
      <c r="K834" s="23"/>
      <c r="L834" s="23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23"/>
      <c r="K835" s="23"/>
      <c r="L835" s="23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23"/>
      <c r="K836" s="23"/>
      <c r="L836" s="23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23"/>
      <c r="K837" s="23"/>
      <c r="L837" s="23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23"/>
      <c r="K838" s="23"/>
      <c r="L838" s="23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23"/>
      <c r="K839" s="23"/>
      <c r="L839" s="23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23"/>
      <c r="K840" s="23"/>
      <c r="L840" s="23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23"/>
      <c r="K841" s="23"/>
      <c r="L841" s="23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23"/>
      <c r="K842" s="23"/>
      <c r="L842" s="23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23"/>
      <c r="K843" s="23"/>
      <c r="L843" s="23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23"/>
      <c r="K844" s="23"/>
      <c r="L844" s="23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23"/>
      <c r="K845" s="23"/>
      <c r="L845" s="23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23"/>
      <c r="K846" s="23"/>
      <c r="L846" s="23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23"/>
      <c r="K847" s="23"/>
      <c r="L847" s="23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23"/>
      <c r="K848" s="23"/>
      <c r="L848" s="23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23"/>
      <c r="K849" s="23"/>
      <c r="L849" s="23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23"/>
      <c r="K850" s="23"/>
      <c r="L850" s="23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23"/>
      <c r="K851" s="23"/>
      <c r="L851" s="23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23"/>
      <c r="K852" s="23"/>
      <c r="L852" s="23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23"/>
      <c r="K853" s="23"/>
      <c r="L853" s="23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23"/>
      <c r="K854" s="23"/>
      <c r="L854" s="23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23"/>
      <c r="K855" s="23"/>
      <c r="L855" s="23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23"/>
      <c r="K856" s="23"/>
      <c r="L856" s="23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23"/>
      <c r="K857" s="23"/>
      <c r="L857" s="23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23"/>
      <c r="K858" s="23"/>
      <c r="L858" s="23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23"/>
      <c r="K859" s="23"/>
      <c r="L859" s="23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23"/>
      <c r="K860" s="23"/>
      <c r="L860" s="23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23"/>
      <c r="K861" s="23"/>
      <c r="L861" s="23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23"/>
      <c r="K862" s="23"/>
      <c r="L862" s="23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23"/>
      <c r="K863" s="23"/>
      <c r="L863" s="23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23"/>
      <c r="K864" s="23"/>
      <c r="L864" s="23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23"/>
      <c r="K865" s="23"/>
      <c r="L865" s="23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23"/>
      <c r="K866" s="23"/>
      <c r="L866" s="23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23"/>
      <c r="K867" s="23"/>
      <c r="L867" s="23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23"/>
      <c r="K868" s="23"/>
      <c r="L868" s="23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23"/>
      <c r="K869" s="23"/>
      <c r="L869" s="23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23"/>
      <c r="K870" s="23"/>
      <c r="L870" s="23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23"/>
      <c r="K871" s="23"/>
      <c r="L871" s="23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23"/>
      <c r="K872" s="23"/>
      <c r="L872" s="23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23"/>
      <c r="K873" s="23"/>
      <c r="L873" s="23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23"/>
      <c r="K874" s="23"/>
      <c r="L874" s="23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23"/>
      <c r="K875" s="23"/>
      <c r="L875" s="23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23"/>
      <c r="K876" s="23"/>
      <c r="L876" s="23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23"/>
      <c r="K877" s="23"/>
      <c r="L877" s="23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23"/>
      <c r="K878" s="23"/>
      <c r="L878" s="23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23"/>
      <c r="K879" s="23"/>
      <c r="L879" s="23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23"/>
      <c r="K880" s="23"/>
      <c r="L880" s="23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23"/>
      <c r="K881" s="23"/>
      <c r="L881" s="23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23"/>
      <c r="K882" s="23"/>
      <c r="L882" s="23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23"/>
      <c r="K883" s="23"/>
      <c r="L883" s="23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23"/>
      <c r="K884" s="23"/>
      <c r="L884" s="23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23"/>
      <c r="K885" s="23"/>
      <c r="L885" s="23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23"/>
      <c r="K886" s="23"/>
      <c r="L886" s="23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23"/>
      <c r="K887" s="23"/>
      <c r="L887" s="23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23"/>
      <c r="K888" s="23"/>
      <c r="L888" s="23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23"/>
      <c r="K889" s="23"/>
      <c r="L889" s="23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23"/>
      <c r="K890" s="23"/>
      <c r="L890" s="23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23"/>
      <c r="K891" s="23"/>
      <c r="L891" s="23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23"/>
      <c r="K892" s="23"/>
      <c r="L892" s="23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23"/>
      <c r="K893" s="23"/>
      <c r="L893" s="23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23"/>
      <c r="K894" s="23"/>
      <c r="L894" s="23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23"/>
      <c r="K895" s="23"/>
      <c r="L895" s="23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23"/>
      <c r="K896" s="23"/>
      <c r="L896" s="23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23"/>
      <c r="K897" s="23"/>
      <c r="L897" s="23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23"/>
      <c r="K898" s="23"/>
      <c r="L898" s="23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23"/>
      <c r="K899" s="23"/>
      <c r="L899" s="23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23"/>
      <c r="K900" s="23"/>
      <c r="L900" s="23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23"/>
      <c r="K901" s="23"/>
      <c r="L901" s="23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23"/>
      <c r="K902" s="23"/>
      <c r="L902" s="23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23"/>
      <c r="K903" s="23"/>
      <c r="L903" s="23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23"/>
      <c r="K904" s="23"/>
      <c r="L904" s="23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23"/>
      <c r="K905" s="23"/>
      <c r="L905" s="23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23"/>
      <c r="K906" s="23"/>
      <c r="L906" s="23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23"/>
      <c r="K907" s="23"/>
      <c r="L907" s="23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23"/>
      <c r="K908" s="23"/>
      <c r="L908" s="23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23"/>
      <c r="K909" s="23"/>
      <c r="L909" s="23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23"/>
      <c r="K910" s="23"/>
      <c r="L910" s="23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23"/>
      <c r="K911" s="23"/>
      <c r="L911" s="23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23"/>
      <c r="K912" s="23"/>
      <c r="L912" s="23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23"/>
      <c r="K913" s="23"/>
      <c r="L913" s="23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23"/>
      <c r="K914" s="23"/>
      <c r="L914" s="23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23"/>
      <c r="K915" s="23"/>
      <c r="L915" s="23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23"/>
      <c r="K916" s="23"/>
      <c r="L916" s="23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23"/>
      <c r="K917" s="23"/>
      <c r="L917" s="23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23"/>
      <c r="K918" s="23"/>
      <c r="L918" s="23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23"/>
      <c r="K919" s="23"/>
      <c r="L919" s="23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23"/>
      <c r="K920" s="23"/>
      <c r="L920" s="23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23"/>
      <c r="K921" s="23"/>
      <c r="L921" s="23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23"/>
      <c r="K922" s="23"/>
      <c r="L922" s="23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23"/>
      <c r="K923" s="23"/>
      <c r="L923" s="23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23"/>
      <c r="K924" s="23"/>
      <c r="L924" s="23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23"/>
      <c r="K925" s="23"/>
      <c r="L925" s="23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23"/>
      <c r="K926" s="23"/>
      <c r="L926" s="23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23"/>
      <c r="K927" s="23"/>
      <c r="L927" s="23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23"/>
      <c r="K928" s="23"/>
      <c r="L928" s="23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23"/>
      <c r="K929" s="23"/>
      <c r="L929" s="23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23"/>
      <c r="K930" s="23"/>
      <c r="L930" s="23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23"/>
      <c r="K931" s="23"/>
      <c r="L931" s="23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23"/>
      <c r="K932" s="23"/>
      <c r="L932" s="23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23"/>
      <c r="K933" s="23"/>
      <c r="L933" s="23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23"/>
      <c r="K934" s="23"/>
      <c r="L934" s="23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23"/>
      <c r="K935" s="23"/>
      <c r="L935" s="23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23"/>
      <c r="K936" s="23"/>
      <c r="L936" s="23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23"/>
      <c r="K937" s="23"/>
      <c r="L937" s="23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23"/>
      <c r="K938" s="23"/>
      <c r="L938" s="23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23"/>
      <c r="K939" s="23"/>
      <c r="L939" s="23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23"/>
      <c r="K940" s="23"/>
      <c r="L940" s="23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23"/>
      <c r="K941" s="23"/>
      <c r="L941" s="23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23"/>
      <c r="K942" s="23"/>
      <c r="L942" s="23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23"/>
      <c r="K943" s="23"/>
      <c r="L943" s="23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23"/>
      <c r="K944" s="23"/>
      <c r="L944" s="23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23"/>
      <c r="K945" s="23"/>
      <c r="L945" s="23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23"/>
      <c r="K946" s="23"/>
      <c r="L946" s="23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23"/>
      <c r="K947" s="23"/>
      <c r="L947" s="23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23"/>
      <c r="K948" s="23"/>
      <c r="L948" s="23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23"/>
      <c r="K949" s="23"/>
      <c r="L949" s="23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23"/>
      <c r="K950" s="23"/>
      <c r="L950" s="23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23"/>
      <c r="K951" s="23"/>
      <c r="L951" s="23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23"/>
      <c r="K952" s="23"/>
      <c r="L952" s="23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23"/>
      <c r="K953" s="23"/>
      <c r="L953" s="23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23"/>
      <c r="K954" s="23"/>
      <c r="L954" s="23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23"/>
      <c r="K955" s="23"/>
      <c r="L955" s="23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23"/>
      <c r="K956" s="23"/>
      <c r="L956" s="23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23"/>
      <c r="K957" s="23"/>
      <c r="L957" s="23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23"/>
      <c r="K958" s="23"/>
      <c r="L958" s="23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23"/>
      <c r="K959" s="23"/>
      <c r="L959" s="23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23"/>
      <c r="K960" s="23"/>
      <c r="L960" s="23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23"/>
      <c r="K961" s="23"/>
      <c r="L961" s="23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23"/>
      <c r="K962" s="23"/>
      <c r="L962" s="23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23"/>
      <c r="K963" s="23"/>
      <c r="L963" s="23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23"/>
      <c r="K964" s="23"/>
      <c r="L964" s="23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23"/>
      <c r="K965" s="23"/>
      <c r="L965" s="23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23"/>
      <c r="K966" s="23"/>
      <c r="L966" s="23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23"/>
      <c r="K967" s="23"/>
      <c r="L967" s="23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23"/>
      <c r="K968" s="23"/>
      <c r="L968" s="23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23"/>
      <c r="K969" s="23"/>
      <c r="L969" s="23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23"/>
      <c r="K970" s="23"/>
      <c r="L970" s="23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23"/>
      <c r="K971" s="23"/>
      <c r="L971" s="23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23"/>
      <c r="K972" s="23"/>
      <c r="L972" s="23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23"/>
      <c r="K973" s="23"/>
      <c r="L973" s="23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23"/>
      <c r="K974" s="23"/>
      <c r="L974" s="23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23"/>
      <c r="K975" s="23"/>
      <c r="L975" s="23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23"/>
      <c r="K976" s="23"/>
      <c r="L976" s="23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23"/>
      <c r="K977" s="23"/>
      <c r="L977" s="23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23"/>
      <c r="K978" s="23"/>
      <c r="L978" s="23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23"/>
      <c r="K979" s="23"/>
      <c r="L979" s="23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23"/>
      <c r="K980" s="23"/>
      <c r="L980" s="23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23"/>
      <c r="K981" s="23"/>
      <c r="L981" s="23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23"/>
      <c r="K982" s="23"/>
      <c r="L982" s="23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23"/>
      <c r="K983" s="23"/>
      <c r="L983" s="23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23"/>
      <c r="K984" s="23"/>
      <c r="L984" s="23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23"/>
      <c r="K985" s="23"/>
      <c r="L985" s="23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23"/>
      <c r="K986" s="23"/>
      <c r="L986" s="23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23"/>
      <c r="K987" s="23"/>
      <c r="L987" s="23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23"/>
      <c r="K988" s="23"/>
      <c r="L988" s="23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23"/>
      <c r="K989" s="23"/>
      <c r="L989" s="23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23"/>
      <c r="K990" s="23"/>
      <c r="L990" s="23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23"/>
      <c r="K991" s="23"/>
      <c r="L991" s="23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23"/>
      <c r="K992" s="23"/>
      <c r="L992" s="23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23"/>
      <c r="K993" s="23"/>
      <c r="L993" s="23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23"/>
      <c r="K994" s="23"/>
      <c r="L994" s="23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23"/>
      <c r="K995" s="23"/>
      <c r="L995" s="23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23"/>
      <c r="K996" s="23"/>
      <c r="L996" s="23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23"/>
      <c r="K997" s="23"/>
      <c r="L997" s="23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23"/>
      <c r="K998" s="23"/>
      <c r="L998" s="23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23"/>
      <c r="K999" s="23"/>
      <c r="L999" s="23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23"/>
      <c r="K1000" s="23"/>
      <c r="L1000" s="23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</row>
  </sheetData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8.71"/>
    <col customWidth="1" min="4" max="4" width="14.14"/>
    <col customWidth="1" min="5" max="5" width="18.86"/>
    <col customWidth="1" min="6" max="6" width="8.71"/>
    <col customWidth="1" min="7" max="7" width="24.29"/>
    <col customWidth="1" min="8" max="9" width="19.57"/>
    <col customWidth="1" min="10" max="10" width="11.29"/>
    <col customWidth="1" min="11" max="11" width="62.14"/>
    <col customWidth="1" min="12" max="29" width="8.71"/>
  </cols>
  <sheetData>
    <row r="1">
      <c r="A1" s="3" t="s">
        <v>1</v>
      </c>
      <c r="B1" s="6" t="s">
        <v>2</v>
      </c>
      <c r="C1" s="3" t="s">
        <v>3</v>
      </c>
      <c r="D1" s="3" t="s">
        <v>4</v>
      </c>
      <c r="E1" s="3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12</v>
      </c>
      <c r="K1" s="6" t="s">
        <v>11</v>
      </c>
    </row>
    <row r="2">
      <c r="A2" s="8">
        <v>8973.0</v>
      </c>
      <c r="B2" s="8" t="s">
        <v>14</v>
      </c>
      <c r="C2" s="8"/>
      <c r="D2" s="8"/>
      <c r="E2" s="8"/>
      <c r="F2" s="8" t="s">
        <v>15</v>
      </c>
      <c r="G2" s="8" t="s">
        <v>16</v>
      </c>
      <c r="H2" s="10">
        <v>42851.756064814814</v>
      </c>
      <c r="I2" s="10">
        <v>42851.75672453704</v>
      </c>
      <c r="J2" s="11">
        <v>794.389419</v>
      </c>
      <c r="K2" s="8" t="s">
        <v>17</v>
      </c>
    </row>
    <row r="3">
      <c r="A3" s="8">
        <v>8985.0</v>
      </c>
      <c r="B3" s="8" t="s">
        <v>14</v>
      </c>
      <c r="C3" s="8"/>
      <c r="D3" s="8"/>
      <c r="E3" s="8"/>
      <c r="F3" s="8" t="s">
        <v>15</v>
      </c>
      <c r="G3" s="8" t="s">
        <v>18</v>
      </c>
      <c r="H3" s="10">
        <v>42851.959398148145</v>
      </c>
      <c r="I3" s="10">
        <v>42851.966157407405</v>
      </c>
      <c r="J3" s="11">
        <v>61.534588</v>
      </c>
      <c r="K3" s="8" t="s">
        <v>19</v>
      </c>
    </row>
    <row r="4">
      <c r="A4" s="8">
        <v>8986.0</v>
      </c>
      <c r="B4" s="8" t="s">
        <v>14</v>
      </c>
      <c r="C4" s="8"/>
      <c r="D4" s="8"/>
      <c r="E4" s="8"/>
      <c r="F4" s="8" t="s">
        <v>15</v>
      </c>
      <c r="G4" s="8" t="s">
        <v>18</v>
      </c>
      <c r="H4" s="10">
        <v>42851.96628472222</v>
      </c>
      <c r="I4" s="10">
        <v>42852.00902777778</v>
      </c>
      <c r="J4" s="11">
        <v>89.028216</v>
      </c>
      <c r="K4" s="8" t="s">
        <v>20</v>
      </c>
    </row>
    <row r="5">
      <c r="A5" s="8">
        <v>8987.0</v>
      </c>
      <c r="B5" s="8" t="s">
        <v>14</v>
      </c>
      <c r="C5" s="8"/>
      <c r="D5" s="8"/>
      <c r="E5" s="8"/>
      <c r="F5" s="8" t="s">
        <v>15</v>
      </c>
      <c r="G5" s="8" t="s">
        <v>18</v>
      </c>
      <c r="H5" s="10">
        <v>42852.00954861111</v>
      </c>
      <c r="I5" s="10">
        <v>42852.0096412037</v>
      </c>
      <c r="J5" s="11">
        <v>1.080672</v>
      </c>
      <c r="K5" s="8" t="s">
        <v>20</v>
      </c>
    </row>
    <row r="6">
      <c r="A6" s="8">
        <v>8988.0</v>
      </c>
      <c r="B6" s="8" t="s">
        <v>14</v>
      </c>
      <c r="C6" s="8"/>
      <c r="D6" s="8"/>
      <c r="E6" s="8"/>
      <c r="F6" s="8" t="s">
        <v>15</v>
      </c>
      <c r="G6" s="8" t="s">
        <v>18</v>
      </c>
      <c r="H6" s="10">
        <v>42852.01028935185</v>
      </c>
      <c r="I6" s="10">
        <v>42852.03295138889</v>
      </c>
      <c r="J6" s="11">
        <v>47.818125</v>
      </c>
      <c r="K6" s="8" t="s">
        <v>20</v>
      </c>
    </row>
    <row r="7">
      <c r="A7" s="8">
        <v>8989.0</v>
      </c>
      <c r="B7" s="8" t="s">
        <v>14</v>
      </c>
      <c r="C7" s="8"/>
      <c r="D7" s="8"/>
      <c r="E7" s="8"/>
      <c r="F7" s="8" t="s">
        <v>15</v>
      </c>
      <c r="G7" s="8" t="s">
        <v>18</v>
      </c>
      <c r="H7" s="10">
        <v>42852.03395833333</v>
      </c>
      <c r="I7" s="10">
        <v>42852.05465277778</v>
      </c>
      <c r="J7" s="11">
        <v>42.776448</v>
      </c>
      <c r="K7" s="8" t="s">
        <v>20</v>
      </c>
    </row>
    <row r="8">
      <c r="A8" s="8">
        <v>8990.0</v>
      </c>
      <c r="B8" s="8" t="s">
        <v>14</v>
      </c>
      <c r="C8" s="8"/>
      <c r="D8" s="8"/>
      <c r="E8" s="8"/>
      <c r="F8" s="8" t="s">
        <v>15</v>
      </c>
      <c r="G8" s="8" t="s">
        <v>18</v>
      </c>
      <c r="H8" s="10">
        <v>42852.05613425926</v>
      </c>
      <c r="I8" s="10">
        <v>42852.06239583333</v>
      </c>
      <c r="J8" s="11">
        <v>13.121169</v>
      </c>
      <c r="K8" s="8" t="s">
        <v>20</v>
      </c>
    </row>
    <row r="9">
      <c r="A9" s="8">
        <v>8991.0</v>
      </c>
      <c r="B9" s="8" t="s">
        <v>14</v>
      </c>
      <c r="C9" s="8"/>
      <c r="D9" s="8"/>
      <c r="E9" s="8"/>
      <c r="F9" s="8" t="s">
        <v>15</v>
      </c>
      <c r="G9" s="8" t="s">
        <v>18</v>
      </c>
      <c r="H9" s="10">
        <v>42852.063425925924</v>
      </c>
      <c r="I9" s="10">
        <v>42852.0658912037</v>
      </c>
      <c r="J9" s="11">
        <v>5.602777</v>
      </c>
      <c r="K9" s="8" t="s">
        <v>20</v>
      </c>
    </row>
    <row r="10">
      <c r="A10" s="8">
        <v>8994.0</v>
      </c>
      <c r="B10" s="8" t="s">
        <v>14</v>
      </c>
      <c r="C10" s="8"/>
      <c r="D10" s="8"/>
      <c r="E10" s="8"/>
      <c r="F10" s="8" t="s">
        <v>15</v>
      </c>
      <c r="G10" s="8" t="s">
        <v>16</v>
      </c>
      <c r="H10" s="10">
        <v>42852.48505787037</v>
      </c>
      <c r="I10" s="10">
        <v>42852.48725694444</v>
      </c>
      <c r="J10" s="11">
        <v>3626.332042</v>
      </c>
      <c r="K10" s="8" t="s">
        <v>23</v>
      </c>
    </row>
    <row r="11">
      <c r="A11" s="8">
        <v>8995.0</v>
      </c>
      <c r="B11" s="8" t="s">
        <v>14</v>
      </c>
      <c r="C11" s="8"/>
      <c r="D11" s="8"/>
      <c r="E11" s="8"/>
      <c r="F11" s="8" t="s">
        <v>15</v>
      </c>
      <c r="G11" s="8" t="s">
        <v>16</v>
      </c>
      <c r="H11" s="10">
        <v>42852.56048611111</v>
      </c>
      <c r="I11" s="10">
        <v>42852.56054398148</v>
      </c>
      <c r="J11" s="11">
        <v>60.552805</v>
      </c>
      <c r="K11" s="8" t="s">
        <v>23</v>
      </c>
    </row>
    <row r="12">
      <c r="A12" s="8">
        <v>9004.0</v>
      </c>
      <c r="B12" s="8" t="s">
        <v>14</v>
      </c>
      <c r="C12" s="8"/>
      <c r="D12" s="8"/>
      <c r="E12" s="8"/>
      <c r="F12" s="8" t="s">
        <v>15</v>
      </c>
      <c r="G12" s="8" t="s">
        <v>16</v>
      </c>
      <c r="H12" s="10">
        <v>42852.622708333336</v>
      </c>
      <c r="I12" s="10">
        <v>42852.62287037037</v>
      </c>
      <c r="J12" s="11">
        <v>195.961429</v>
      </c>
      <c r="K12" s="8" t="s">
        <v>23</v>
      </c>
    </row>
    <row r="13">
      <c r="A13" s="8">
        <v>9027.0</v>
      </c>
      <c r="B13" s="8" t="s">
        <v>14</v>
      </c>
      <c r="C13" s="8"/>
      <c r="D13" s="8"/>
      <c r="E13" s="8"/>
      <c r="F13" s="8" t="s">
        <v>15</v>
      </c>
      <c r="G13" s="8" t="s">
        <v>16</v>
      </c>
      <c r="H13" s="10">
        <v>42852.73339120371</v>
      </c>
      <c r="I13" s="10">
        <v>42852.74619212963</v>
      </c>
      <c r="J13" s="11">
        <v>2136.079824</v>
      </c>
      <c r="K13" s="8" t="s">
        <v>24</v>
      </c>
    </row>
    <row r="14">
      <c r="A14" s="8">
        <v>9029.0</v>
      </c>
      <c r="B14" s="8" t="s">
        <v>14</v>
      </c>
      <c r="C14" s="8"/>
      <c r="D14" s="8"/>
      <c r="E14" s="8"/>
      <c r="F14" s="8" t="s">
        <v>15</v>
      </c>
      <c r="G14" s="8" t="s">
        <v>16</v>
      </c>
      <c r="H14" s="10">
        <v>42852.77480324074</v>
      </c>
      <c r="I14" s="10">
        <v>42852.79803240741</v>
      </c>
      <c r="J14" s="11">
        <v>824.343909</v>
      </c>
      <c r="K14" s="8" t="s">
        <v>23</v>
      </c>
    </row>
    <row r="15">
      <c r="A15" s="8">
        <v>9030.0</v>
      </c>
      <c r="B15" s="8" t="s">
        <v>14</v>
      </c>
      <c r="C15" s="14">
        <v>10.0</v>
      </c>
      <c r="D15" s="14">
        <v>10.0</v>
      </c>
      <c r="E15" s="15" t="s">
        <v>25</v>
      </c>
      <c r="F15" s="8" t="s">
        <v>15</v>
      </c>
      <c r="G15" s="8" t="s">
        <v>16</v>
      </c>
      <c r="H15" s="10">
        <v>42852.798159722224</v>
      </c>
      <c r="I15" s="10">
        <v>42853.32709490741</v>
      </c>
      <c r="J15" s="11">
        <v>18723.90265</v>
      </c>
      <c r="K15" s="8" t="s">
        <v>23</v>
      </c>
    </row>
    <row r="16">
      <c r="A16" s="8">
        <v>9069.0</v>
      </c>
      <c r="B16" s="8" t="s">
        <v>14</v>
      </c>
      <c r="C16" s="8"/>
      <c r="D16" s="8"/>
      <c r="E16" s="8"/>
      <c r="F16" s="8" t="s">
        <v>15</v>
      </c>
      <c r="G16" s="8" t="s">
        <v>16</v>
      </c>
      <c r="H16" s="10">
        <v>42853.452465277776</v>
      </c>
      <c r="I16" s="10">
        <v>42853.46708333334</v>
      </c>
      <c r="J16" s="11">
        <v>2941.631281</v>
      </c>
      <c r="K16" s="8" t="s">
        <v>26</v>
      </c>
    </row>
    <row r="17">
      <c r="A17" s="8">
        <v>9070.0</v>
      </c>
      <c r="B17" s="8" t="s">
        <v>27</v>
      </c>
      <c r="C17" s="8"/>
      <c r="D17" s="8"/>
      <c r="E17" s="8"/>
      <c r="F17" s="8" t="s">
        <v>15</v>
      </c>
      <c r="G17" s="8" t="s">
        <v>16</v>
      </c>
      <c r="H17" s="10">
        <v>42853.48232638889</v>
      </c>
      <c r="I17" s="10">
        <v>42853.486180555556</v>
      </c>
      <c r="J17" s="11">
        <v>756.386402</v>
      </c>
      <c r="K17" s="8" t="s">
        <v>28</v>
      </c>
    </row>
    <row r="18">
      <c r="A18" s="8">
        <v>9071.0</v>
      </c>
      <c r="B18" s="8" t="s">
        <v>30</v>
      </c>
      <c r="C18" s="8"/>
      <c r="D18" s="8"/>
      <c r="E18" s="8"/>
      <c r="F18" s="8" t="s">
        <v>15</v>
      </c>
      <c r="G18" s="8" t="s">
        <v>16</v>
      </c>
      <c r="H18" s="10">
        <v>42853.49049768518</v>
      </c>
      <c r="I18" s="10">
        <v>42853.58326388889</v>
      </c>
      <c r="J18" s="11">
        <v>8864.784076</v>
      </c>
      <c r="K18" s="8" t="s">
        <v>31</v>
      </c>
    </row>
    <row r="19">
      <c r="A19" s="8">
        <v>9212.0</v>
      </c>
      <c r="B19" s="8" t="s">
        <v>30</v>
      </c>
      <c r="C19" s="14">
        <v>3.0</v>
      </c>
      <c r="D19" s="14">
        <v>3.0</v>
      </c>
      <c r="E19" s="15" t="s">
        <v>25</v>
      </c>
      <c r="F19" s="8" t="s">
        <v>15</v>
      </c>
      <c r="G19" s="8" t="s">
        <v>16</v>
      </c>
      <c r="H19" s="10">
        <v>42860.45575231482</v>
      </c>
      <c r="I19" s="10">
        <v>42860.51466435185</v>
      </c>
      <c r="J19" s="8">
        <v>5291.426195</v>
      </c>
      <c r="K19" s="8" t="s">
        <v>32</v>
      </c>
    </row>
    <row r="20">
      <c r="A20" s="8">
        <v>9213.0</v>
      </c>
      <c r="B20" s="8" t="s">
        <v>27</v>
      </c>
      <c r="C20" s="14">
        <v>20.0</v>
      </c>
      <c r="D20" s="14">
        <v>20.0</v>
      </c>
      <c r="E20" s="15" t="s">
        <v>25</v>
      </c>
      <c r="F20" s="8" t="s">
        <v>15</v>
      </c>
      <c r="G20" s="8" t="s">
        <v>16</v>
      </c>
      <c r="H20" s="10">
        <v>42860.5150462963</v>
      </c>
      <c r="I20" s="10">
        <v>42860.72399305556</v>
      </c>
      <c r="J20" s="8">
        <v>39446.774726</v>
      </c>
      <c r="K20" s="8" t="s">
        <v>34</v>
      </c>
    </row>
    <row r="21">
      <c r="A21" s="8">
        <v>9215.0</v>
      </c>
      <c r="B21" s="8" t="s">
        <v>27</v>
      </c>
      <c r="C21" s="14">
        <v>4.0</v>
      </c>
      <c r="D21" s="14">
        <v>4.0</v>
      </c>
      <c r="E21" s="15" t="s">
        <v>25</v>
      </c>
      <c r="F21" s="8" t="s">
        <v>15</v>
      </c>
      <c r="G21" s="8" t="s">
        <v>16</v>
      </c>
      <c r="H21" s="10">
        <v>42860.981203703705</v>
      </c>
      <c r="I21" s="10">
        <v>42860.98116898148</v>
      </c>
      <c r="J21" s="8">
        <v>6958.945616</v>
      </c>
      <c r="K21" s="8" t="s">
        <v>35</v>
      </c>
    </row>
    <row r="22">
      <c r="A22" s="8">
        <v>9216.0</v>
      </c>
      <c r="B22" s="8" t="s">
        <v>27</v>
      </c>
      <c r="C22" s="14">
        <v>4.0</v>
      </c>
      <c r="D22" s="14">
        <v>4.0</v>
      </c>
      <c r="E22" s="15" t="s">
        <v>25</v>
      </c>
      <c r="F22" s="8" t="s">
        <v>15</v>
      </c>
      <c r="G22" s="8" t="s">
        <v>16</v>
      </c>
      <c r="H22" s="10">
        <v>42861.23123842593</v>
      </c>
      <c r="I22" s="10">
        <v>42861.231203703705</v>
      </c>
      <c r="J22" s="8">
        <v>6953.955394</v>
      </c>
      <c r="K22" s="8" t="s">
        <v>35</v>
      </c>
    </row>
    <row r="23">
      <c r="A23" s="8">
        <v>9217.0</v>
      </c>
      <c r="B23" s="8" t="s">
        <v>27</v>
      </c>
      <c r="C23" s="14">
        <v>4.0</v>
      </c>
      <c r="D23" s="14">
        <v>4.0</v>
      </c>
      <c r="E23" s="15" t="s">
        <v>25</v>
      </c>
      <c r="F23" s="8" t="s">
        <v>15</v>
      </c>
      <c r="G23" s="8" t="s">
        <v>16</v>
      </c>
      <c r="H23" s="10">
        <v>42861.48127314815</v>
      </c>
      <c r="I23" s="10">
        <v>42861.48123842593</v>
      </c>
      <c r="J23" s="8">
        <v>6968.346814</v>
      </c>
      <c r="K23" s="8" t="s">
        <v>35</v>
      </c>
    </row>
    <row r="24">
      <c r="A24" s="8">
        <v>9218.0</v>
      </c>
      <c r="B24" s="8" t="s">
        <v>27</v>
      </c>
      <c r="C24" s="14">
        <v>4.0</v>
      </c>
      <c r="D24" s="14">
        <v>4.0</v>
      </c>
      <c r="E24" s="15" t="s">
        <v>25</v>
      </c>
      <c r="F24" s="8" t="s">
        <v>15</v>
      </c>
      <c r="G24" s="8" t="s">
        <v>16</v>
      </c>
      <c r="H24" s="10">
        <v>42861.731307870374</v>
      </c>
      <c r="I24" s="10">
        <v>42861.73127314815</v>
      </c>
      <c r="J24" s="8">
        <v>7014.646361</v>
      </c>
      <c r="K24" s="8" t="s">
        <v>35</v>
      </c>
    </row>
    <row r="25">
      <c r="A25" s="8">
        <v>9219.0</v>
      </c>
      <c r="B25" s="8" t="s">
        <v>27</v>
      </c>
      <c r="C25" s="14">
        <v>4.0</v>
      </c>
      <c r="D25" s="14">
        <v>4.0</v>
      </c>
      <c r="E25" s="15" t="s">
        <v>25</v>
      </c>
      <c r="F25" s="8" t="s">
        <v>15</v>
      </c>
      <c r="G25" s="8" t="s">
        <v>16</v>
      </c>
      <c r="H25" s="10">
        <v>42861.98134259259</v>
      </c>
      <c r="I25" s="10">
        <v>42861.981307870374</v>
      </c>
      <c r="J25" s="8">
        <v>7042.520484</v>
      </c>
      <c r="K25" s="8" t="s">
        <v>35</v>
      </c>
    </row>
    <row r="26">
      <c r="A26" s="8">
        <v>9220.0</v>
      </c>
      <c r="B26" s="8" t="s">
        <v>27</v>
      </c>
      <c r="C26" s="14">
        <v>4.0</v>
      </c>
      <c r="D26" s="14">
        <v>4.0</v>
      </c>
      <c r="E26" s="15" t="s">
        <v>25</v>
      </c>
      <c r="F26" s="8" t="s">
        <v>15</v>
      </c>
      <c r="G26" s="8" t="s">
        <v>16</v>
      </c>
      <c r="H26" s="10">
        <v>42862.23137731481</v>
      </c>
      <c r="I26" s="10">
        <v>42862.23134259259</v>
      </c>
      <c r="J26" s="8">
        <v>6965.689156</v>
      </c>
      <c r="K26" s="8" t="s">
        <v>35</v>
      </c>
    </row>
    <row r="27">
      <c r="A27" s="8">
        <v>9221.0</v>
      </c>
      <c r="B27" s="8" t="s">
        <v>27</v>
      </c>
      <c r="C27" s="14">
        <v>4.0</v>
      </c>
      <c r="D27" s="14">
        <v>4.0</v>
      </c>
      <c r="E27" s="15" t="s">
        <v>25</v>
      </c>
      <c r="F27" s="8" t="s">
        <v>15</v>
      </c>
      <c r="G27" s="8" t="s">
        <v>16</v>
      </c>
      <c r="H27" s="10">
        <v>42862.481412037036</v>
      </c>
      <c r="I27" s="10">
        <v>42862.48137731481</v>
      </c>
      <c r="J27" s="8">
        <v>6952.091524</v>
      </c>
      <c r="K27" s="8" t="s">
        <v>35</v>
      </c>
    </row>
    <row r="28">
      <c r="A28" s="8">
        <v>9222.0</v>
      </c>
      <c r="B28" s="8" t="s">
        <v>27</v>
      </c>
      <c r="C28" s="14">
        <v>4.0</v>
      </c>
      <c r="D28" s="14">
        <v>4.0</v>
      </c>
      <c r="E28" s="15" t="s">
        <v>25</v>
      </c>
      <c r="F28" s="8" t="s">
        <v>15</v>
      </c>
      <c r="G28" s="8" t="s">
        <v>16</v>
      </c>
      <c r="H28" s="10">
        <v>42862.73144675926</v>
      </c>
      <c r="I28" s="10">
        <v>42862.731412037036</v>
      </c>
      <c r="J28" s="8">
        <v>7073.906065</v>
      </c>
      <c r="K28" s="8" t="s">
        <v>35</v>
      </c>
    </row>
    <row r="29">
      <c r="A29" s="8">
        <v>9223.0</v>
      </c>
      <c r="B29" s="8" t="s">
        <v>27</v>
      </c>
      <c r="C29" s="14">
        <v>4.0</v>
      </c>
      <c r="D29" s="14">
        <v>4.0</v>
      </c>
      <c r="E29" s="15" t="s">
        <v>25</v>
      </c>
      <c r="F29" s="8" t="s">
        <v>15</v>
      </c>
      <c r="G29" s="8" t="s">
        <v>16</v>
      </c>
      <c r="H29" s="10">
        <v>42862.98148148148</v>
      </c>
      <c r="I29" s="10">
        <v>42862.98144675926</v>
      </c>
      <c r="J29" s="8">
        <v>7138.435906</v>
      </c>
      <c r="K29" s="8" t="s">
        <v>35</v>
      </c>
    </row>
    <row r="30">
      <c r="A30" s="8">
        <v>9224.0</v>
      </c>
      <c r="B30" s="8" t="s">
        <v>27</v>
      </c>
      <c r="C30" s="14">
        <v>4.0</v>
      </c>
      <c r="D30" s="14">
        <v>4.0</v>
      </c>
      <c r="E30" s="15" t="s">
        <v>25</v>
      </c>
      <c r="F30" s="8" t="s">
        <v>15</v>
      </c>
      <c r="G30" s="8" t="s">
        <v>16</v>
      </c>
      <c r="H30" s="10">
        <v>42863.231516203705</v>
      </c>
      <c r="I30" s="10">
        <v>42863.23148148148</v>
      </c>
      <c r="J30" s="8">
        <v>7032.895196</v>
      </c>
      <c r="K30" s="8" t="s">
        <v>35</v>
      </c>
    </row>
    <row r="31">
      <c r="A31" s="8">
        <v>9225.0</v>
      </c>
      <c r="B31" s="8" t="s">
        <v>27</v>
      </c>
      <c r="C31" s="14">
        <v>4.0</v>
      </c>
      <c r="D31" s="14">
        <v>4.0</v>
      </c>
      <c r="E31" s="15" t="s">
        <v>25</v>
      </c>
      <c r="F31" s="8" t="s">
        <v>15</v>
      </c>
      <c r="G31" s="8" t="s">
        <v>16</v>
      </c>
      <c r="H31" s="10">
        <v>42863.48155092593</v>
      </c>
      <c r="I31" s="10">
        <v>42863.72986111111</v>
      </c>
      <c r="J31" s="8">
        <v>7015.415821</v>
      </c>
      <c r="K31" s="8" t="s">
        <v>36</v>
      </c>
    </row>
    <row r="32">
      <c r="A32" s="8">
        <v>9227.0</v>
      </c>
      <c r="B32" s="8" t="s">
        <v>14</v>
      </c>
      <c r="C32" s="14">
        <v>1.0</v>
      </c>
      <c r="D32" s="14">
        <v>1.0</v>
      </c>
      <c r="E32" s="15" t="s">
        <v>25</v>
      </c>
      <c r="F32" s="8" t="s">
        <v>15</v>
      </c>
      <c r="G32" s="8" t="s">
        <v>16</v>
      </c>
      <c r="H32" s="10">
        <v>42863.99149305555</v>
      </c>
      <c r="I32" s="10">
        <v>42863.99145833333</v>
      </c>
      <c r="J32" s="8">
        <v>6321.339951</v>
      </c>
      <c r="K32" s="8" t="s">
        <v>35</v>
      </c>
    </row>
    <row r="33">
      <c r="A33" s="8">
        <v>9228.0</v>
      </c>
      <c r="B33" s="8" t="s">
        <v>14</v>
      </c>
      <c r="C33" s="14">
        <v>4.0</v>
      </c>
      <c r="D33" s="14">
        <v>4.0</v>
      </c>
      <c r="E33" s="15" t="s">
        <v>25</v>
      </c>
      <c r="F33" s="8" t="s">
        <v>15</v>
      </c>
      <c r="G33" s="8" t="s">
        <v>16</v>
      </c>
      <c r="H33" s="10">
        <v>42864.241527777776</v>
      </c>
      <c r="I33" s="10">
        <v>42864.24149305555</v>
      </c>
      <c r="J33" s="8">
        <v>26.921564</v>
      </c>
      <c r="K33" s="8" t="s">
        <v>35</v>
      </c>
    </row>
    <row r="34">
      <c r="A34" s="8">
        <v>9229.0</v>
      </c>
      <c r="B34" s="8" t="s">
        <v>14</v>
      </c>
      <c r="C34" s="14">
        <v>2.0</v>
      </c>
      <c r="D34" s="14">
        <v>2.0</v>
      </c>
      <c r="E34" s="15" t="s">
        <v>25</v>
      </c>
      <c r="F34" s="8" t="s">
        <v>15</v>
      </c>
      <c r="G34" s="8" t="s">
        <v>16</v>
      </c>
      <c r="H34" s="10">
        <v>42864.4915625</v>
      </c>
      <c r="I34" s="10">
        <v>42864.491527777776</v>
      </c>
      <c r="J34" s="8">
        <v>6276.527241</v>
      </c>
      <c r="K34" s="8" t="s">
        <v>38</v>
      </c>
    </row>
    <row r="35">
      <c r="A35" s="8">
        <v>9229.0</v>
      </c>
      <c r="B35" s="8" t="s">
        <v>14</v>
      </c>
      <c r="C35" s="14">
        <v>2.0</v>
      </c>
      <c r="D35" s="14">
        <v>2.0</v>
      </c>
      <c r="E35" s="15" t="s">
        <v>25</v>
      </c>
      <c r="F35" s="8" t="s">
        <v>15</v>
      </c>
      <c r="G35" s="8" t="s">
        <v>16</v>
      </c>
      <c r="H35" s="10">
        <v>42864.4915625</v>
      </c>
      <c r="I35" s="10">
        <v>42864.63701388889</v>
      </c>
      <c r="J35" s="8">
        <v>3640.440785</v>
      </c>
      <c r="K35" s="8" t="s">
        <v>36</v>
      </c>
    </row>
    <row r="36">
      <c r="A36" s="8">
        <v>9230.0</v>
      </c>
      <c r="B36" s="8" t="s">
        <v>14</v>
      </c>
      <c r="C36" s="14">
        <v>1.0</v>
      </c>
      <c r="D36" s="14">
        <v>1.0</v>
      </c>
      <c r="E36" s="14" t="s">
        <v>39</v>
      </c>
      <c r="F36" s="8" t="s">
        <v>15</v>
      </c>
      <c r="G36" s="8" t="s">
        <v>16</v>
      </c>
      <c r="H36" s="10">
        <v>42864.64445601852</v>
      </c>
      <c r="I36" s="10">
        <v>42864.64761574074</v>
      </c>
      <c r="J36" s="8">
        <v>601.13163</v>
      </c>
      <c r="K36" s="8" t="s">
        <v>40</v>
      </c>
    </row>
    <row r="37">
      <c r="A37" s="8">
        <v>9231.0</v>
      </c>
      <c r="B37" s="8" t="s">
        <v>27</v>
      </c>
      <c r="C37" s="14">
        <v>2.0</v>
      </c>
      <c r="D37" s="14">
        <v>2.0</v>
      </c>
      <c r="E37" s="14" t="s">
        <v>39</v>
      </c>
      <c r="F37" s="8" t="s">
        <v>15</v>
      </c>
      <c r="G37" s="8" t="s">
        <v>16</v>
      </c>
      <c r="H37" s="10">
        <v>42864.65577546296</v>
      </c>
      <c r="I37" s="10">
        <v>42864.66709490741</v>
      </c>
      <c r="J37" s="8">
        <v>2120.769412</v>
      </c>
      <c r="K37" s="8" t="s">
        <v>41</v>
      </c>
    </row>
    <row r="38">
      <c r="A38" s="8">
        <v>9232.0</v>
      </c>
      <c r="B38" s="8" t="s">
        <v>42</v>
      </c>
      <c r="C38" s="14">
        <v>2.0</v>
      </c>
      <c r="D38" s="14">
        <v>2.0</v>
      </c>
      <c r="E38" s="14" t="s">
        <v>39</v>
      </c>
      <c r="F38" s="8" t="s">
        <v>15</v>
      </c>
      <c r="G38" s="8" t="s">
        <v>16</v>
      </c>
      <c r="H38" s="10">
        <v>42864.67681712963</v>
      </c>
      <c r="I38" s="10">
        <v>42864.70164351852</v>
      </c>
      <c r="J38" s="8">
        <v>2122.030367</v>
      </c>
      <c r="K38" s="8" t="s">
        <v>43</v>
      </c>
    </row>
    <row r="39">
      <c r="A39" s="8">
        <v>9233.0</v>
      </c>
      <c r="B39" s="8" t="s">
        <v>44</v>
      </c>
      <c r="C39" s="14">
        <v>2.0</v>
      </c>
      <c r="D39" s="8"/>
      <c r="E39" s="8"/>
      <c r="F39" s="8" t="s">
        <v>15</v>
      </c>
      <c r="G39" s="8" t="s">
        <v>16</v>
      </c>
      <c r="H39" s="10">
        <v>42864.71637731481</v>
      </c>
      <c r="I39" s="10">
        <v>42864.717835648145</v>
      </c>
      <c r="J39" s="8">
        <v>2212.012671</v>
      </c>
      <c r="K39" s="8" t="s">
        <v>45</v>
      </c>
    </row>
    <row r="40">
      <c r="B40" s="11"/>
      <c r="G40" s="11"/>
      <c r="H40" s="11"/>
      <c r="I40" s="11"/>
      <c r="J40" s="11"/>
      <c r="K40" s="11"/>
    </row>
    <row r="41">
      <c r="B41" s="11"/>
      <c r="G41" s="11"/>
      <c r="H41" s="11"/>
      <c r="I41" s="11"/>
      <c r="J41" s="8"/>
      <c r="K41" s="11"/>
    </row>
    <row r="42">
      <c r="B42" s="11"/>
      <c r="G42" s="11"/>
      <c r="H42" s="11"/>
      <c r="I42" s="11"/>
      <c r="J42" s="11"/>
      <c r="K42" s="11"/>
    </row>
    <row r="43">
      <c r="B43" s="11"/>
      <c r="G43" s="11"/>
      <c r="H43" s="11"/>
      <c r="I43" s="11"/>
      <c r="J43" s="11"/>
      <c r="K43" s="11"/>
    </row>
    <row r="44">
      <c r="B44" s="11"/>
      <c r="G44" s="11"/>
      <c r="H44" s="11"/>
      <c r="I44" s="11"/>
      <c r="J44" s="11"/>
      <c r="K44" s="11"/>
    </row>
    <row r="45">
      <c r="B45" s="11"/>
      <c r="G45" s="11"/>
      <c r="H45" s="11"/>
      <c r="I45" s="11"/>
      <c r="J45" s="11"/>
      <c r="K45" s="11"/>
    </row>
    <row r="46">
      <c r="B46" s="11"/>
      <c r="G46" s="11"/>
      <c r="H46" s="11"/>
      <c r="I46" s="11"/>
      <c r="J46" s="11"/>
      <c r="K46" s="11"/>
    </row>
    <row r="47">
      <c r="B47" s="11"/>
      <c r="G47" s="11"/>
      <c r="H47" s="11"/>
      <c r="I47" s="11"/>
      <c r="J47" s="11"/>
      <c r="K47" s="11"/>
    </row>
    <row r="48">
      <c r="B48" s="11"/>
      <c r="G48" s="11"/>
      <c r="H48" s="11"/>
      <c r="I48" s="11"/>
      <c r="J48" s="11"/>
      <c r="K48" s="11"/>
    </row>
    <row r="49">
      <c r="B49" s="11"/>
      <c r="G49" s="11"/>
      <c r="H49" s="11"/>
      <c r="I49" s="11"/>
      <c r="J49" s="11"/>
      <c r="K49" s="11"/>
    </row>
    <row r="50">
      <c r="B50" s="11"/>
      <c r="G50" s="11"/>
      <c r="H50" s="11"/>
      <c r="I50" s="11"/>
      <c r="J50" s="11"/>
      <c r="K50" s="11"/>
    </row>
    <row r="51">
      <c r="B51" s="11"/>
      <c r="G51" s="11"/>
      <c r="H51" s="11"/>
      <c r="I51" s="11"/>
      <c r="J51" s="11"/>
      <c r="K51" s="11"/>
    </row>
    <row r="52">
      <c r="B52" s="11"/>
      <c r="G52" s="11"/>
      <c r="H52" s="11"/>
      <c r="I52" s="11"/>
      <c r="J52" s="11"/>
      <c r="K52" s="11"/>
    </row>
    <row r="53">
      <c r="B53" s="11"/>
      <c r="G53" s="11"/>
      <c r="H53" s="11"/>
      <c r="I53" s="11"/>
      <c r="J53" s="11"/>
      <c r="K53" s="11"/>
    </row>
    <row r="54">
      <c r="B54" s="11"/>
      <c r="G54" s="11"/>
      <c r="H54" s="11"/>
      <c r="I54" s="11"/>
      <c r="J54" s="11"/>
      <c r="K54" s="11"/>
    </row>
    <row r="55">
      <c r="B55" s="11"/>
      <c r="G55" s="11"/>
      <c r="H55" s="11"/>
      <c r="I55" s="11"/>
      <c r="J55" s="11"/>
      <c r="K55" s="11"/>
    </row>
    <row r="56">
      <c r="B56" s="11"/>
      <c r="G56" s="11"/>
      <c r="H56" s="11"/>
      <c r="I56" s="11"/>
      <c r="J56" s="11"/>
      <c r="K56" s="11"/>
    </row>
    <row r="57">
      <c r="B57" s="11"/>
      <c r="G57" s="11"/>
      <c r="H57" s="11"/>
      <c r="I57" s="11"/>
      <c r="J57" s="11"/>
      <c r="K57" s="11"/>
    </row>
    <row r="58">
      <c r="B58" s="11"/>
      <c r="G58" s="11"/>
      <c r="H58" s="11"/>
      <c r="I58" s="11"/>
      <c r="J58" s="11"/>
      <c r="K58" s="11"/>
    </row>
    <row r="59">
      <c r="B59" s="11"/>
      <c r="G59" s="11"/>
      <c r="H59" s="11"/>
      <c r="I59" s="11"/>
      <c r="J59" s="11"/>
      <c r="K59" s="11"/>
    </row>
    <row r="60">
      <c r="B60" s="11"/>
      <c r="G60" s="11"/>
      <c r="H60" s="11"/>
      <c r="I60" s="11"/>
      <c r="J60" s="11"/>
      <c r="K60" s="11"/>
    </row>
    <row r="61">
      <c r="B61" s="11"/>
      <c r="G61" s="11"/>
      <c r="H61" s="11"/>
      <c r="I61" s="11"/>
      <c r="J61" s="11"/>
      <c r="K61" s="11"/>
    </row>
    <row r="62">
      <c r="B62" s="11"/>
      <c r="G62" s="11"/>
      <c r="H62" s="11"/>
      <c r="I62" s="11"/>
      <c r="J62" s="11"/>
      <c r="K62" s="11"/>
    </row>
    <row r="63">
      <c r="B63" s="11"/>
      <c r="G63" s="11"/>
      <c r="H63" s="11"/>
      <c r="I63" s="11"/>
      <c r="J63" s="11"/>
      <c r="K63" s="11"/>
    </row>
    <row r="64">
      <c r="B64" s="11"/>
      <c r="G64" s="11"/>
      <c r="H64" s="11"/>
      <c r="I64" s="11"/>
      <c r="J64" s="11"/>
      <c r="K64" s="11"/>
    </row>
    <row r="65">
      <c r="B65" s="11"/>
      <c r="G65" s="11"/>
      <c r="H65" s="11"/>
      <c r="I65" s="11"/>
      <c r="J65" s="11"/>
      <c r="K65" s="11"/>
    </row>
    <row r="66">
      <c r="B66" s="11"/>
      <c r="G66" s="11"/>
      <c r="H66" s="11"/>
      <c r="I66" s="11"/>
      <c r="J66" s="11"/>
      <c r="K66" s="11"/>
    </row>
    <row r="67">
      <c r="B67" s="11"/>
      <c r="G67" s="11"/>
      <c r="H67" s="11"/>
      <c r="I67" s="11"/>
      <c r="J67" s="11"/>
      <c r="K67" s="11"/>
    </row>
    <row r="68">
      <c r="B68" s="11"/>
      <c r="G68" s="11"/>
      <c r="H68" s="11"/>
      <c r="I68" s="11"/>
      <c r="J68" s="11"/>
      <c r="K68" s="11"/>
    </row>
    <row r="69">
      <c r="B69" s="11"/>
      <c r="G69" s="11"/>
      <c r="H69" s="11"/>
      <c r="I69" s="11"/>
      <c r="J69" s="11"/>
      <c r="K69" s="11"/>
    </row>
    <row r="70">
      <c r="B70" s="11"/>
      <c r="G70" s="11"/>
      <c r="H70" s="11"/>
      <c r="I70" s="11"/>
      <c r="J70" s="11"/>
      <c r="K70" s="11"/>
    </row>
    <row r="71">
      <c r="B71" s="11"/>
      <c r="G71" s="11"/>
      <c r="H71" s="11"/>
      <c r="I71" s="11"/>
      <c r="J71" s="11"/>
      <c r="K71" s="11"/>
    </row>
    <row r="72">
      <c r="B72" s="11"/>
      <c r="G72" s="11"/>
      <c r="H72" s="11"/>
      <c r="I72" s="11"/>
      <c r="J72" s="11"/>
      <c r="K72" s="11"/>
    </row>
    <row r="73">
      <c r="B73" s="11"/>
      <c r="G73" s="11"/>
      <c r="H73" s="11"/>
      <c r="I73" s="11"/>
      <c r="J73" s="11"/>
      <c r="K73" s="11"/>
    </row>
    <row r="74">
      <c r="B74" s="11"/>
      <c r="G74" s="11"/>
      <c r="H74" s="11"/>
      <c r="I74" s="11"/>
      <c r="J74" s="11"/>
      <c r="K74" s="11"/>
    </row>
    <row r="75">
      <c r="B75" s="11"/>
      <c r="G75" s="11"/>
      <c r="H75" s="11"/>
      <c r="I75" s="11"/>
      <c r="J75" s="11"/>
      <c r="K75" s="11"/>
    </row>
    <row r="76">
      <c r="B76" s="11"/>
      <c r="G76" s="11"/>
      <c r="H76" s="11"/>
      <c r="I76" s="11"/>
      <c r="J76" s="11"/>
      <c r="K76" s="11"/>
    </row>
    <row r="77">
      <c r="B77" s="11"/>
      <c r="G77" s="11"/>
      <c r="H77" s="11"/>
      <c r="I77" s="11"/>
      <c r="J77" s="11"/>
      <c r="K77" s="11"/>
    </row>
    <row r="78">
      <c r="B78" s="11"/>
      <c r="G78" s="11"/>
      <c r="H78" s="11"/>
      <c r="I78" s="11"/>
      <c r="J78" s="11"/>
      <c r="K78" s="11"/>
    </row>
    <row r="79">
      <c r="B79" s="11"/>
      <c r="G79" s="11"/>
      <c r="H79" s="11"/>
      <c r="I79" s="11"/>
      <c r="J79" s="11"/>
      <c r="K79" s="11"/>
    </row>
    <row r="80">
      <c r="B80" s="11"/>
      <c r="G80" s="11"/>
      <c r="H80" s="11"/>
      <c r="I80" s="11"/>
      <c r="J80" s="11"/>
      <c r="K80" s="11"/>
    </row>
    <row r="81">
      <c r="B81" s="11"/>
      <c r="G81" s="11"/>
      <c r="H81" s="11"/>
      <c r="I81" s="11"/>
      <c r="J81" s="11"/>
      <c r="K81" s="11"/>
    </row>
    <row r="82">
      <c r="B82" s="11"/>
      <c r="G82" s="11"/>
      <c r="H82" s="11"/>
      <c r="I82" s="11"/>
      <c r="J82" s="11"/>
      <c r="K82" s="11"/>
    </row>
    <row r="83">
      <c r="B83" s="11"/>
      <c r="G83" s="11"/>
      <c r="H83" s="11"/>
      <c r="I83" s="11"/>
      <c r="J83" s="11"/>
      <c r="K83" s="11"/>
    </row>
    <row r="84">
      <c r="B84" s="11"/>
      <c r="G84" s="11"/>
      <c r="H84" s="11"/>
      <c r="I84" s="11"/>
      <c r="J84" s="11"/>
      <c r="K84" s="11"/>
    </row>
    <row r="85">
      <c r="B85" s="11"/>
      <c r="G85" s="11"/>
      <c r="H85" s="11"/>
      <c r="I85" s="11"/>
      <c r="J85" s="11"/>
      <c r="K85" s="11"/>
    </row>
    <row r="86">
      <c r="B86" s="11"/>
      <c r="G86" s="11"/>
      <c r="H86" s="11"/>
      <c r="I86" s="11"/>
      <c r="J86" s="11"/>
      <c r="K86" s="11"/>
    </row>
    <row r="87">
      <c r="B87" s="11"/>
      <c r="G87" s="11"/>
      <c r="H87" s="11"/>
      <c r="I87" s="11"/>
      <c r="J87" s="11"/>
      <c r="K87" s="11"/>
    </row>
    <row r="88">
      <c r="B88" s="11"/>
      <c r="G88" s="11"/>
      <c r="H88" s="11"/>
      <c r="I88" s="11"/>
      <c r="J88" s="11"/>
      <c r="K88" s="11"/>
    </row>
    <row r="89">
      <c r="B89" s="11"/>
      <c r="G89" s="11"/>
      <c r="H89" s="11"/>
      <c r="I89" s="11"/>
      <c r="J89" s="11"/>
      <c r="K89" s="11"/>
    </row>
    <row r="90">
      <c r="B90" s="11"/>
      <c r="G90" s="11"/>
      <c r="H90" s="11"/>
      <c r="I90" s="11"/>
      <c r="J90" s="11"/>
      <c r="K90" s="11"/>
    </row>
    <row r="91">
      <c r="B91" s="11"/>
      <c r="G91" s="11"/>
      <c r="H91" s="11"/>
      <c r="I91" s="11"/>
      <c r="J91" s="11"/>
      <c r="K91" s="11"/>
    </row>
    <row r="92">
      <c r="B92" s="11"/>
      <c r="G92" s="11"/>
      <c r="H92" s="11"/>
      <c r="I92" s="11"/>
      <c r="J92" s="11"/>
      <c r="K92" s="11"/>
    </row>
    <row r="93">
      <c r="B93" s="11"/>
      <c r="G93" s="11"/>
      <c r="H93" s="11"/>
      <c r="I93" s="11"/>
      <c r="J93" s="11"/>
      <c r="K93" s="11"/>
    </row>
    <row r="94">
      <c r="B94" s="11"/>
      <c r="G94" s="11"/>
      <c r="H94" s="11"/>
      <c r="I94" s="11"/>
      <c r="J94" s="11"/>
      <c r="K94" s="11"/>
    </row>
    <row r="95">
      <c r="B95" s="11"/>
      <c r="G95" s="11"/>
      <c r="H95" s="11"/>
      <c r="I95" s="11"/>
      <c r="J95" s="11"/>
      <c r="K95" s="11"/>
    </row>
    <row r="96">
      <c r="B96" s="11"/>
      <c r="G96" s="11"/>
      <c r="H96" s="11"/>
      <c r="I96" s="11"/>
      <c r="J96" s="11"/>
      <c r="K96" s="11"/>
    </row>
    <row r="97">
      <c r="B97" s="11"/>
      <c r="G97" s="11"/>
      <c r="H97" s="11"/>
      <c r="I97" s="11"/>
      <c r="J97" s="11"/>
      <c r="K97" s="11"/>
    </row>
    <row r="98">
      <c r="B98" s="11"/>
      <c r="G98" s="11"/>
      <c r="H98" s="11"/>
      <c r="I98" s="11"/>
      <c r="J98" s="11"/>
      <c r="K98" s="11"/>
    </row>
    <row r="99">
      <c r="B99" s="11"/>
      <c r="G99" s="11"/>
      <c r="H99" s="11"/>
      <c r="I99" s="11"/>
      <c r="J99" s="11"/>
      <c r="K99" s="11"/>
    </row>
    <row r="100">
      <c r="B100" s="11"/>
      <c r="G100" s="11"/>
      <c r="H100" s="11"/>
      <c r="I100" s="11"/>
      <c r="J100" s="11"/>
      <c r="K100" s="11"/>
    </row>
    <row r="101">
      <c r="B101" s="11"/>
      <c r="G101" s="11"/>
      <c r="H101" s="11"/>
      <c r="I101" s="11"/>
      <c r="J101" s="11"/>
      <c r="K101" s="11"/>
    </row>
    <row r="102">
      <c r="B102" s="11"/>
      <c r="G102" s="11"/>
      <c r="H102" s="11"/>
      <c r="I102" s="11"/>
      <c r="J102" s="11"/>
      <c r="K102" s="11"/>
    </row>
    <row r="103">
      <c r="B103" s="11"/>
      <c r="G103" s="11"/>
      <c r="H103" s="11"/>
      <c r="I103" s="11"/>
      <c r="J103" s="11"/>
      <c r="K103" s="11"/>
    </row>
    <row r="104">
      <c r="B104" s="11"/>
      <c r="G104" s="11"/>
      <c r="H104" s="11"/>
      <c r="I104" s="11"/>
      <c r="J104" s="11"/>
      <c r="K104" s="11"/>
    </row>
    <row r="105">
      <c r="B105" s="11"/>
      <c r="G105" s="11"/>
      <c r="H105" s="11"/>
      <c r="I105" s="11"/>
      <c r="J105" s="11"/>
      <c r="K105" s="11"/>
    </row>
    <row r="106">
      <c r="B106" s="11"/>
      <c r="G106" s="11"/>
      <c r="H106" s="11"/>
      <c r="I106" s="11"/>
      <c r="J106" s="11"/>
      <c r="K106" s="11"/>
    </row>
    <row r="107">
      <c r="B107" s="11"/>
      <c r="G107" s="11"/>
      <c r="H107" s="11"/>
      <c r="I107" s="11"/>
      <c r="J107" s="11"/>
      <c r="K107" s="11"/>
    </row>
    <row r="108">
      <c r="B108" s="11"/>
      <c r="G108" s="11"/>
      <c r="H108" s="11"/>
      <c r="I108" s="11"/>
      <c r="J108" s="11"/>
      <c r="K108" s="11"/>
    </row>
    <row r="109">
      <c r="B109" s="11"/>
      <c r="G109" s="11"/>
      <c r="H109" s="11"/>
      <c r="I109" s="11"/>
      <c r="J109" s="11"/>
      <c r="K109" s="11"/>
    </row>
    <row r="110">
      <c r="B110" s="11"/>
      <c r="G110" s="11"/>
      <c r="H110" s="11"/>
      <c r="I110" s="11"/>
      <c r="J110" s="11"/>
      <c r="K110" s="11"/>
    </row>
    <row r="111">
      <c r="B111" s="11"/>
      <c r="G111" s="11"/>
      <c r="H111" s="11"/>
      <c r="I111" s="11"/>
      <c r="J111" s="11"/>
      <c r="K111" s="11"/>
    </row>
    <row r="112">
      <c r="B112" s="11"/>
      <c r="G112" s="11"/>
      <c r="H112" s="11"/>
      <c r="I112" s="11"/>
      <c r="J112" s="11"/>
      <c r="K112" s="11"/>
    </row>
    <row r="113">
      <c r="B113" s="11"/>
      <c r="G113" s="11"/>
      <c r="H113" s="11"/>
      <c r="I113" s="11"/>
      <c r="J113" s="11"/>
      <c r="K113" s="11"/>
    </row>
    <row r="114">
      <c r="B114" s="11"/>
      <c r="G114" s="11"/>
      <c r="H114" s="11"/>
      <c r="I114" s="11"/>
      <c r="J114" s="11"/>
      <c r="K114" s="11"/>
    </row>
    <row r="115">
      <c r="B115" s="11"/>
      <c r="G115" s="11"/>
      <c r="H115" s="11"/>
      <c r="I115" s="11"/>
      <c r="J115" s="11"/>
      <c r="K115" s="11"/>
    </row>
    <row r="116">
      <c r="B116" s="11"/>
      <c r="G116" s="11"/>
      <c r="H116" s="11"/>
      <c r="I116" s="11"/>
      <c r="J116" s="11"/>
      <c r="K116" s="11"/>
    </row>
    <row r="117">
      <c r="B117" s="11"/>
      <c r="G117" s="11"/>
      <c r="H117" s="11"/>
      <c r="I117" s="11"/>
      <c r="J117" s="11"/>
      <c r="K117" s="11"/>
    </row>
    <row r="118">
      <c r="B118" s="11"/>
      <c r="G118" s="11"/>
      <c r="H118" s="11"/>
      <c r="I118" s="11"/>
      <c r="J118" s="11"/>
      <c r="K118" s="11"/>
    </row>
    <row r="119">
      <c r="B119" s="11"/>
      <c r="G119" s="11"/>
      <c r="H119" s="11"/>
      <c r="I119" s="11"/>
      <c r="J119" s="11"/>
      <c r="K119" s="11"/>
    </row>
    <row r="120">
      <c r="B120" s="11"/>
      <c r="G120" s="11"/>
      <c r="H120" s="11"/>
      <c r="I120" s="11"/>
      <c r="J120" s="11"/>
      <c r="K120" s="11"/>
    </row>
    <row r="121">
      <c r="B121" s="11"/>
      <c r="G121" s="11"/>
      <c r="H121" s="11"/>
      <c r="I121" s="11"/>
      <c r="J121" s="11"/>
      <c r="K121" s="11"/>
    </row>
    <row r="122">
      <c r="B122" s="11"/>
      <c r="G122" s="11"/>
      <c r="H122" s="11"/>
      <c r="I122" s="11"/>
      <c r="J122" s="11"/>
      <c r="K122" s="11"/>
    </row>
    <row r="123">
      <c r="B123" s="11"/>
      <c r="G123" s="11"/>
      <c r="H123" s="11"/>
      <c r="I123" s="11"/>
      <c r="J123" s="11"/>
      <c r="K123" s="11"/>
    </row>
    <row r="124">
      <c r="B124" s="11"/>
      <c r="G124" s="11"/>
      <c r="H124" s="11"/>
      <c r="I124" s="11"/>
      <c r="J124" s="11"/>
      <c r="K124" s="11"/>
    </row>
    <row r="125">
      <c r="B125" s="11"/>
      <c r="G125" s="11"/>
      <c r="H125" s="11"/>
      <c r="I125" s="11"/>
      <c r="J125" s="11"/>
      <c r="K125" s="11"/>
    </row>
    <row r="126">
      <c r="B126" s="11"/>
      <c r="G126" s="11"/>
      <c r="H126" s="11"/>
      <c r="I126" s="11"/>
      <c r="J126" s="11"/>
      <c r="K126" s="11"/>
    </row>
    <row r="127">
      <c r="B127" s="11"/>
      <c r="G127" s="11"/>
      <c r="H127" s="11"/>
      <c r="I127" s="11"/>
      <c r="J127" s="11"/>
      <c r="K127" s="11"/>
    </row>
    <row r="128">
      <c r="B128" s="11"/>
      <c r="G128" s="11"/>
      <c r="H128" s="11"/>
      <c r="I128" s="11"/>
      <c r="J128" s="11"/>
      <c r="K128" s="11"/>
    </row>
    <row r="129">
      <c r="B129" s="11"/>
      <c r="G129" s="11"/>
      <c r="H129" s="11"/>
      <c r="I129" s="11"/>
      <c r="J129" s="11"/>
      <c r="K129" s="11"/>
    </row>
    <row r="130">
      <c r="B130" s="11"/>
      <c r="G130" s="11"/>
      <c r="H130" s="11"/>
      <c r="I130" s="11"/>
      <c r="J130" s="11"/>
      <c r="K130" s="11"/>
    </row>
    <row r="131">
      <c r="B131" s="11"/>
      <c r="G131" s="11"/>
      <c r="H131" s="11"/>
      <c r="I131" s="11"/>
      <c r="J131" s="11"/>
      <c r="K131" s="11"/>
    </row>
    <row r="132">
      <c r="B132" s="11"/>
      <c r="G132" s="11"/>
      <c r="H132" s="11"/>
      <c r="I132" s="11"/>
      <c r="J132" s="11"/>
      <c r="K132" s="11"/>
    </row>
    <row r="133">
      <c r="B133" s="11"/>
      <c r="G133" s="11"/>
      <c r="H133" s="11"/>
      <c r="I133" s="11"/>
      <c r="J133" s="11"/>
      <c r="K133" s="11"/>
    </row>
    <row r="134">
      <c r="B134" s="11"/>
      <c r="G134" s="11"/>
      <c r="H134" s="11"/>
      <c r="I134" s="11"/>
      <c r="J134" s="11"/>
      <c r="K134" s="11"/>
    </row>
    <row r="135">
      <c r="B135" s="11"/>
      <c r="G135" s="11"/>
      <c r="H135" s="11"/>
      <c r="I135" s="11"/>
      <c r="J135" s="11"/>
      <c r="K135" s="11"/>
    </row>
    <row r="136">
      <c r="B136" s="11"/>
      <c r="G136" s="11"/>
      <c r="H136" s="11"/>
      <c r="I136" s="11"/>
      <c r="J136" s="11"/>
      <c r="K136" s="11"/>
    </row>
    <row r="137">
      <c r="B137" s="11"/>
      <c r="G137" s="11"/>
      <c r="H137" s="11"/>
      <c r="I137" s="11"/>
      <c r="J137" s="11"/>
      <c r="K137" s="11"/>
    </row>
    <row r="138">
      <c r="B138" s="11"/>
      <c r="G138" s="11"/>
      <c r="H138" s="11"/>
      <c r="I138" s="11"/>
      <c r="J138" s="11"/>
      <c r="K138" s="11"/>
    </row>
    <row r="139">
      <c r="B139" s="11"/>
      <c r="G139" s="11"/>
      <c r="H139" s="11"/>
      <c r="I139" s="11"/>
      <c r="J139" s="11"/>
      <c r="K139" s="11"/>
    </row>
    <row r="140">
      <c r="B140" s="11"/>
      <c r="G140" s="11"/>
      <c r="H140" s="11"/>
      <c r="I140" s="11"/>
      <c r="J140" s="11"/>
      <c r="K140" s="11"/>
    </row>
    <row r="141">
      <c r="B141" s="11"/>
      <c r="G141" s="11"/>
      <c r="H141" s="11"/>
      <c r="I141" s="11"/>
      <c r="J141" s="11"/>
      <c r="K141" s="11"/>
    </row>
    <row r="142">
      <c r="B142" s="11"/>
      <c r="G142" s="11"/>
      <c r="H142" s="11"/>
      <c r="I142" s="11"/>
      <c r="J142" s="11"/>
      <c r="K142" s="11"/>
    </row>
    <row r="143">
      <c r="B143" s="11"/>
      <c r="G143" s="11"/>
      <c r="H143" s="11"/>
      <c r="I143" s="11"/>
      <c r="J143" s="11"/>
      <c r="K143" s="11"/>
    </row>
    <row r="144">
      <c r="B144" s="11"/>
      <c r="G144" s="11"/>
      <c r="H144" s="11"/>
      <c r="I144" s="11"/>
      <c r="J144" s="11"/>
      <c r="K144" s="11"/>
    </row>
    <row r="145">
      <c r="B145" s="11"/>
      <c r="G145" s="11"/>
      <c r="H145" s="11"/>
      <c r="I145" s="11"/>
      <c r="J145" s="11"/>
      <c r="K145" s="11"/>
    </row>
    <row r="146">
      <c r="B146" s="11"/>
      <c r="G146" s="11"/>
      <c r="H146" s="11"/>
      <c r="I146" s="11"/>
      <c r="J146" s="11"/>
      <c r="K146" s="11"/>
    </row>
    <row r="147">
      <c r="B147" s="11"/>
      <c r="G147" s="11"/>
      <c r="H147" s="11"/>
      <c r="I147" s="11"/>
      <c r="J147" s="11"/>
      <c r="K147" s="11"/>
    </row>
    <row r="148">
      <c r="B148" s="11"/>
      <c r="G148" s="11"/>
      <c r="H148" s="11"/>
      <c r="I148" s="11"/>
      <c r="J148" s="11"/>
      <c r="K148" s="11"/>
    </row>
    <row r="149">
      <c r="B149" s="11"/>
      <c r="G149" s="11"/>
      <c r="H149" s="11"/>
      <c r="I149" s="11"/>
      <c r="J149" s="11"/>
      <c r="K149" s="11"/>
    </row>
    <row r="150">
      <c r="B150" s="11"/>
      <c r="G150" s="11"/>
      <c r="H150" s="11"/>
      <c r="I150" s="11"/>
      <c r="J150" s="11"/>
      <c r="K150" s="11"/>
    </row>
    <row r="151">
      <c r="B151" s="11"/>
      <c r="G151" s="11"/>
      <c r="H151" s="11"/>
      <c r="I151" s="11"/>
      <c r="J151" s="11"/>
      <c r="K151" s="11"/>
    </row>
    <row r="152">
      <c r="B152" s="11"/>
      <c r="G152" s="11"/>
      <c r="H152" s="11"/>
      <c r="I152" s="11"/>
      <c r="J152" s="11"/>
      <c r="K152" s="11"/>
    </row>
    <row r="153">
      <c r="B153" s="11"/>
      <c r="G153" s="11"/>
      <c r="H153" s="11"/>
      <c r="I153" s="11"/>
      <c r="J153" s="11"/>
      <c r="K153" s="11"/>
    </row>
    <row r="154">
      <c r="B154" s="11"/>
      <c r="G154" s="11"/>
      <c r="H154" s="11"/>
      <c r="I154" s="11"/>
      <c r="J154" s="11"/>
      <c r="K154" s="11"/>
    </row>
    <row r="155">
      <c r="B155" s="11"/>
      <c r="G155" s="11"/>
      <c r="H155" s="11"/>
      <c r="I155" s="11"/>
      <c r="J155" s="11"/>
      <c r="K155" s="11"/>
    </row>
    <row r="156">
      <c r="B156" s="11"/>
      <c r="G156" s="11"/>
      <c r="H156" s="11"/>
      <c r="I156" s="11"/>
      <c r="J156" s="11"/>
      <c r="K156" s="11"/>
    </row>
    <row r="157">
      <c r="B157" s="11"/>
      <c r="G157" s="11"/>
      <c r="H157" s="11"/>
      <c r="I157" s="11"/>
      <c r="J157" s="11"/>
      <c r="K157" s="11"/>
    </row>
    <row r="158">
      <c r="B158" s="11"/>
      <c r="G158" s="11"/>
      <c r="H158" s="11"/>
      <c r="I158" s="11"/>
      <c r="J158" s="11"/>
      <c r="K158" s="11"/>
    </row>
    <row r="159">
      <c r="B159" s="11"/>
      <c r="G159" s="11"/>
      <c r="H159" s="11"/>
      <c r="I159" s="11"/>
      <c r="J159" s="11"/>
      <c r="K159" s="11"/>
    </row>
    <row r="160">
      <c r="B160" s="11"/>
      <c r="G160" s="11"/>
      <c r="H160" s="11"/>
      <c r="I160" s="11"/>
      <c r="J160" s="11"/>
      <c r="K160" s="11"/>
    </row>
    <row r="161">
      <c r="B161" s="11"/>
      <c r="G161" s="11"/>
      <c r="H161" s="11"/>
      <c r="I161" s="11"/>
      <c r="J161" s="11"/>
      <c r="K161" s="11"/>
    </row>
    <row r="162">
      <c r="B162" s="11"/>
      <c r="G162" s="11"/>
      <c r="H162" s="11"/>
      <c r="I162" s="11"/>
      <c r="J162" s="11"/>
      <c r="K162" s="11"/>
    </row>
    <row r="163">
      <c r="B163" s="11"/>
      <c r="G163" s="11"/>
      <c r="H163" s="11"/>
      <c r="I163" s="11"/>
      <c r="J163" s="11"/>
      <c r="K163" s="11"/>
    </row>
    <row r="164">
      <c r="B164" s="11"/>
      <c r="G164" s="11"/>
      <c r="H164" s="11"/>
      <c r="I164" s="11"/>
      <c r="J164" s="11"/>
      <c r="K164" s="11"/>
    </row>
    <row r="165">
      <c r="B165" s="11"/>
      <c r="G165" s="11"/>
      <c r="H165" s="11"/>
      <c r="I165" s="11"/>
      <c r="J165" s="11"/>
      <c r="K165" s="11"/>
    </row>
    <row r="166">
      <c r="B166" s="11"/>
      <c r="G166" s="11"/>
      <c r="H166" s="11"/>
      <c r="I166" s="11"/>
      <c r="J166" s="11"/>
      <c r="K166" s="11"/>
    </row>
    <row r="167">
      <c r="B167" s="11"/>
      <c r="G167" s="11"/>
      <c r="H167" s="11"/>
      <c r="I167" s="11"/>
      <c r="J167" s="11"/>
      <c r="K167" s="11"/>
    </row>
    <row r="168">
      <c r="B168" s="11"/>
      <c r="G168" s="11"/>
      <c r="H168" s="11"/>
      <c r="I168" s="11"/>
      <c r="J168" s="11"/>
      <c r="K168" s="11"/>
    </row>
    <row r="169">
      <c r="B169" s="11"/>
      <c r="G169" s="11"/>
      <c r="H169" s="11"/>
      <c r="I169" s="11"/>
      <c r="J169" s="11"/>
      <c r="K169" s="11"/>
    </row>
    <row r="170">
      <c r="B170" s="11"/>
      <c r="G170" s="11"/>
      <c r="H170" s="11"/>
      <c r="I170" s="11"/>
      <c r="J170" s="11"/>
      <c r="K170" s="11"/>
    </row>
    <row r="171">
      <c r="B171" s="11"/>
      <c r="G171" s="11"/>
      <c r="H171" s="11"/>
      <c r="I171" s="11"/>
      <c r="J171" s="11"/>
      <c r="K171" s="11"/>
    </row>
    <row r="172">
      <c r="B172" s="11"/>
      <c r="G172" s="11"/>
      <c r="H172" s="11"/>
      <c r="I172" s="11"/>
      <c r="J172" s="11"/>
      <c r="K172" s="11"/>
    </row>
    <row r="173">
      <c r="B173" s="11"/>
      <c r="G173" s="11"/>
      <c r="H173" s="11"/>
      <c r="I173" s="11"/>
      <c r="J173" s="11"/>
      <c r="K173" s="11"/>
    </row>
    <row r="174">
      <c r="B174" s="11"/>
      <c r="G174" s="11"/>
      <c r="H174" s="11"/>
      <c r="I174" s="11"/>
      <c r="J174" s="11"/>
      <c r="K174" s="11"/>
    </row>
    <row r="175">
      <c r="B175" s="11"/>
      <c r="G175" s="11"/>
      <c r="H175" s="11"/>
      <c r="I175" s="11"/>
      <c r="J175" s="11"/>
      <c r="K175" s="11"/>
    </row>
    <row r="176">
      <c r="B176" s="11"/>
      <c r="G176" s="11"/>
      <c r="H176" s="11"/>
      <c r="I176" s="11"/>
      <c r="J176" s="11"/>
      <c r="K176" s="11"/>
    </row>
    <row r="177">
      <c r="B177" s="11"/>
      <c r="G177" s="11"/>
      <c r="H177" s="11"/>
      <c r="I177" s="11"/>
      <c r="J177" s="11"/>
      <c r="K177" s="11"/>
    </row>
    <row r="178">
      <c r="B178" s="11"/>
      <c r="G178" s="11"/>
      <c r="H178" s="11"/>
      <c r="I178" s="11"/>
      <c r="J178" s="11"/>
      <c r="K178" s="11"/>
    </row>
    <row r="179">
      <c r="B179" s="11"/>
      <c r="G179" s="11"/>
      <c r="H179" s="11"/>
      <c r="I179" s="11"/>
      <c r="J179" s="11"/>
      <c r="K179" s="11"/>
    </row>
    <row r="180">
      <c r="B180" s="11"/>
      <c r="G180" s="11"/>
      <c r="H180" s="11"/>
      <c r="I180" s="11"/>
      <c r="J180" s="11"/>
      <c r="K180" s="11"/>
    </row>
    <row r="181">
      <c r="B181" s="11"/>
      <c r="G181" s="11"/>
      <c r="H181" s="11"/>
      <c r="I181" s="11"/>
      <c r="J181" s="11"/>
      <c r="K181" s="11"/>
    </row>
    <row r="182">
      <c r="B182" s="11"/>
      <c r="G182" s="11"/>
      <c r="H182" s="11"/>
      <c r="I182" s="11"/>
      <c r="J182" s="11"/>
      <c r="K182" s="11"/>
    </row>
    <row r="183">
      <c r="B183" s="11"/>
      <c r="G183" s="11"/>
      <c r="H183" s="11"/>
      <c r="I183" s="11"/>
      <c r="J183" s="11"/>
      <c r="K183" s="11"/>
    </row>
    <row r="184">
      <c r="B184" s="11"/>
      <c r="G184" s="11"/>
      <c r="H184" s="11"/>
      <c r="I184" s="11"/>
      <c r="J184" s="11"/>
      <c r="K184" s="11"/>
    </row>
    <row r="185">
      <c r="B185" s="11"/>
      <c r="G185" s="11"/>
      <c r="H185" s="11"/>
      <c r="I185" s="11"/>
      <c r="J185" s="11"/>
      <c r="K185" s="11"/>
    </row>
    <row r="186">
      <c r="B186" s="11"/>
      <c r="G186" s="11"/>
      <c r="H186" s="11"/>
      <c r="I186" s="11"/>
      <c r="J186" s="11"/>
      <c r="K186" s="11"/>
    </row>
    <row r="187">
      <c r="B187" s="11"/>
      <c r="G187" s="11"/>
      <c r="H187" s="11"/>
      <c r="I187" s="11"/>
      <c r="J187" s="11"/>
      <c r="K187" s="11"/>
    </row>
    <row r="188">
      <c r="B188" s="11"/>
      <c r="G188" s="11"/>
      <c r="H188" s="11"/>
      <c r="I188" s="11"/>
      <c r="J188" s="11"/>
      <c r="K188" s="11"/>
    </row>
    <row r="189">
      <c r="B189" s="11"/>
      <c r="G189" s="11"/>
      <c r="H189" s="11"/>
      <c r="I189" s="11"/>
      <c r="J189" s="11"/>
      <c r="K189" s="11"/>
    </row>
    <row r="190">
      <c r="B190" s="11"/>
      <c r="G190" s="11"/>
      <c r="H190" s="11"/>
      <c r="I190" s="11"/>
      <c r="J190" s="11"/>
      <c r="K190" s="11"/>
    </row>
    <row r="191">
      <c r="B191" s="11"/>
      <c r="G191" s="11"/>
      <c r="H191" s="11"/>
      <c r="I191" s="11"/>
      <c r="J191" s="11"/>
      <c r="K191" s="11"/>
    </row>
    <row r="192">
      <c r="B192" s="11"/>
      <c r="G192" s="11"/>
      <c r="H192" s="11"/>
      <c r="I192" s="11"/>
      <c r="J192" s="11"/>
      <c r="K192" s="11"/>
    </row>
    <row r="193">
      <c r="B193" s="11"/>
      <c r="G193" s="11"/>
      <c r="H193" s="11"/>
      <c r="I193" s="11"/>
      <c r="J193" s="11"/>
      <c r="K193" s="11"/>
    </row>
    <row r="194">
      <c r="B194" s="11"/>
      <c r="G194" s="11"/>
      <c r="H194" s="11"/>
      <c r="I194" s="11"/>
      <c r="J194" s="11"/>
      <c r="K194" s="11"/>
    </row>
    <row r="195">
      <c r="B195" s="11"/>
      <c r="G195" s="11"/>
      <c r="H195" s="11"/>
      <c r="I195" s="11"/>
      <c r="J195" s="11"/>
      <c r="K195" s="11"/>
    </row>
    <row r="196">
      <c r="B196" s="11"/>
      <c r="G196" s="11"/>
      <c r="H196" s="11"/>
      <c r="I196" s="11"/>
      <c r="J196" s="11"/>
      <c r="K196" s="11"/>
    </row>
    <row r="197">
      <c r="B197" s="11"/>
      <c r="G197" s="11"/>
      <c r="H197" s="11"/>
      <c r="I197" s="11"/>
      <c r="J197" s="11"/>
      <c r="K197" s="11"/>
    </row>
    <row r="198">
      <c r="B198" s="11"/>
      <c r="G198" s="11"/>
      <c r="H198" s="11"/>
      <c r="I198" s="11"/>
      <c r="J198" s="11"/>
      <c r="K198" s="11"/>
    </row>
    <row r="199">
      <c r="B199" s="11"/>
      <c r="G199" s="11"/>
      <c r="H199" s="11"/>
      <c r="I199" s="11"/>
      <c r="J199" s="11"/>
      <c r="K199" s="11"/>
    </row>
    <row r="200">
      <c r="B200" s="11"/>
      <c r="G200" s="11"/>
      <c r="H200" s="11"/>
      <c r="I200" s="11"/>
      <c r="J200" s="11"/>
      <c r="K200" s="11"/>
    </row>
    <row r="201">
      <c r="B201" s="11"/>
      <c r="G201" s="11"/>
      <c r="H201" s="11"/>
      <c r="I201" s="11"/>
      <c r="J201" s="11"/>
      <c r="K201" s="11"/>
    </row>
    <row r="202">
      <c r="B202" s="11"/>
      <c r="G202" s="11"/>
      <c r="H202" s="11"/>
      <c r="I202" s="11"/>
      <c r="J202" s="11"/>
      <c r="K202" s="11"/>
    </row>
    <row r="203">
      <c r="B203" s="11"/>
      <c r="G203" s="11"/>
      <c r="H203" s="11"/>
      <c r="I203" s="11"/>
      <c r="J203" s="11"/>
      <c r="K203" s="11"/>
    </row>
    <row r="204">
      <c r="B204" s="11"/>
      <c r="G204" s="11"/>
      <c r="H204" s="11"/>
      <c r="I204" s="11"/>
      <c r="J204" s="11"/>
      <c r="K204" s="11"/>
    </row>
    <row r="205">
      <c r="B205" s="11"/>
      <c r="G205" s="11"/>
      <c r="H205" s="11"/>
      <c r="I205" s="11"/>
      <c r="J205" s="11"/>
      <c r="K205" s="11"/>
    </row>
    <row r="206">
      <c r="B206" s="11"/>
      <c r="G206" s="11"/>
      <c r="H206" s="11"/>
      <c r="I206" s="11"/>
      <c r="J206" s="11"/>
      <c r="K206" s="11"/>
    </row>
    <row r="207">
      <c r="B207" s="11"/>
      <c r="G207" s="11"/>
      <c r="H207" s="11"/>
      <c r="I207" s="11"/>
      <c r="J207" s="11"/>
      <c r="K207" s="11"/>
    </row>
    <row r="208">
      <c r="B208" s="11"/>
      <c r="G208" s="11"/>
      <c r="H208" s="11"/>
      <c r="I208" s="11"/>
      <c r="J208" s="11"/>
      <c r="K208" s="11"/>
    </row>
    <row r="209">
      <c r="B209" s="11"/>
      <c r="G209" s="11"/>
      <c r="H209" s="11"/>
      <c r="I209" s="11"/>
      <c r="J209" s="11"/>
      <c r="K209" s="11"/>
    </row>
    <row r="210">
      <c r="B210" s="11"/>
      <c r="G210" s="11"/>
      <c r="H210" s="11"/>
      <c r="I210" s="11"/>
      <c r="J210" s="11"/>
      <c r="K210" s="11"/>
    </row>
    <row r="211">
      <c r="B211" s="11"/>
      <c r="G211" s="11"/>
      <c r="H211" s="11"/>
      <c r="I211" s="11"/>
      <c r="J211" s="11"/>
      <c r="K211" s="11"/>
    </row>
    <row r="212">
      <c r="B212" s="11"/>
      <c r="G212" s="11"/>
      <c r="H212" s="11"/>
      <c r="I212" s="11"/>
      <c r="J212" s="11"/>
      <c r="K212" s="11"/>
    </row>
    <row r="213">
      <c r="B213" s="11"/>
      <c r="G213" s="11"/>
      <c r="H213" s="11"/>
      <c r="I213" s="11"/>
      <c r="J213" s="11"/>
      <c r="K213" s="11"/>
    </row>
    <row r="214">
      <c r="B214" s="11"/>
      <c r="G214" s="11"/>
      <c r="H214" s="11"/>
      <c r="I214" s="11"/>
      <c r="J214" s="11"/>
      <c r="K214" s="11"/>
    </row>
    <row r="215">
      <c r="B215" s="11"/>
      <c r="G215" s="11"/>
      <c r="H215" s="11"/>
      <c r="I215" s="11"/>
      <c r="J215" s="11"/>
      <c r="K215" s="11"/>
    </row>
    <row r="216">
      <c r="B216" s="11"/>
      <c r="G216" s="11"/>
      <c r="H216" s="11"/>
      <c r="I216" s="11"/>
      <c r="J216" s="11"/>
      <c r="K216" s="11"/>
    </row>
    <row r="217">
      <c r="B217" s="11"/>
      <c r="G217" s="11"/>
      <c r="H217" s="11"/>
      <c r="I217" s="11"/>
      <c r="J217" s="11"/>
      <c r="K217" s="11"/>
    </row>
    <row r="218">
      <c r="B218" s="11"/>
      <c r="G218" s="11"/>
      <c r="H218" s="11"/>
      <c r="I218" s="11"/>
      <c r="J218" s="11"/>
      <c r="K218" s="11"/>
    </row>
    <row r="219">
      <c r="B219" s="11"/>
      <c r="G219" s="11"/>
      <c r="H219" s="11"/>
      <c r="I219" s="11"/>
      <c r="J219" s="11"/>
      <c r="K219" s="11"/>
    </row>
    <row r="220">
      <c r="B220" s="11"/>
      <c r="G220" s="11"/>
      <c r="H220" s="11"/>
      <c r="I220" s="11"/>
      <c r="J220" s="11"/>
      <c r="K220" s="11"/>
    </row>
    <row r="221">
      <c r="B221" s="11"/>
      <c r="G221" s="11"/>
      <c r="H221" s="11"/>
      <c r="I221" s="11"/>
      <c r="J221" s="11"/>
      <c r="K221" s="11"/>
    </row>
    <row r="222">
      <c r="B222" s="11"/>
      <c r="G222" s="11"/>
      <c r="H222" s="11"/>
      <c r="I222" s="11"/>
      <c r="J222" s="11"/>
      <c r="K222" s="11"/>
    </row>
    <row r="223">
      <c r="B223" s="11"/>
      <c r="G223" s="11"/>
      <c r="H223" s="11"/>
      <c r="I223" s="11"/>
      <c r="J223" s="11"/>
      <c r="K223" s="11"/>
    </row>
    <row r="224">
      <c r="B224" s="11"/>
      <c r="G224" s="11"/>
      <c r="H224" s="11"/>
      <c r="I224" s="11"/>
      <c r="J224" s="11"/>
      <c r="K224" s="11"/>
    </row>
    <row r="225">
      <c r="B225" s="11"/>
      <c r="G225" s="11"/>
      <c r="H225" s="11"/>
      <c r="I225" s="11"/>
      <c r="J225" s="11"/>
      <c r="K225" s="11"/>
    </row>
    <row r="226">
      <c r="B226" s="11"/>
      <c r="G226" s="11"/>
      <c r="H226" s="11"/>
      <c r="I226" s="11"/>
      <c r="J226" s="11"/>
      <c r="K226" s="11"/>
    </row>
    <row r="227">
      <c r="B227" s="11"/>
      <c r="G227" s="11"/>
      <c r="H227" s="11"/>
      <c r="I227" s="11"/>
      <c r="J227" s="11"/>
      <c r="K227" s="11"/>
    </row>
    <row r="228">
      <c r="B228" s="11"/>
      <c r="G228" s="11"/>
      <c r="H228" s="11"/>
      <c r="I228" s="11"/>
      <c r="J228" s="11"/>
      <c r="K228" s="11"/>
    </row>
    <row r="229">
      <c r="B229" s="11"/>
      <c r="G229" s="11"/>
      <c r="H229" s="11"/>
      <c r="I229" s="11"/>
      <c r="J229" s="11"/>
      <c r="K229" s="11"/>
    </row>
    <row r="230">
      <c r="B230" s="11"/>
      <c r="G230" s="11"/>
      <c r="H230" s="11"/>
      <c r="I230" s="11"/>
      <c r="J230" s="11"/>
      <c r="K230" s="11"/>
    </row>
    <row r="231">
      <c r="B231" s="11"/>
      <c r="G231" s="11"/>
      <c r="H231" s="11"/>
      <c r="I231" s="11"/>
      <c r="J231" s="11"/>
      <c r="K231" s="11"/>
    </row>
    <row r="232">
      <c r="B232" s="11"/>
      <c r="G232" s="11"/>
      <c r="H232" s="11"/>
      <c r="I232" s="11"/>
      <c r="J232" s="11"/>
      <c r="K232" s="11"/>
    </row>
    <row r="233">
      <c r="B233" s="11"/>
      <c r="G233" s="11"/>
      <c r="H233" s="11"/>
      <c r="I233" s="11"/>
      <c r="J233" s="11"/>
      <c r="K233" s="11"/>
    </row>
    <row r="234">
      <c r="B234" s="11"/>
      <c r="G234" s="11"/>
      <c r="H234" s="11"/>
      <c r="I234" s="11"/>
      <c r="J234" s="11"/>
      <c r="K234" s="11"/>
    </row>
    <row r="235">
      <c r="B235" s="11"/>
      <c r="G235" s="11"/>
      <c r="H235" s="11"/>
      <c r="I235" s="11"/>
      <c r="J235" s="11"/>
      <c r="K235" s="11"/>
    </row>
    <row r="236">
      <c r="B236" s="11"/>
      <c r="G236" s="11"/>
      <c r="H236" s="11"/>
      <c r="I236" s="11"/>
      <c r="J236" s="11"/>
      <c r="K236" s="11"/>
    </row>
    <row r="237">
      <c r="B237" s="11"/>
      <c r="G237" s="11"/>
      <c r="H237" s="11"/>
      <c r="I237" s="11"/>
      <c r="J237" s="11"/>
      <c r="K237" s="11"/>
    </row>
    <row r="238">
      <c r="B238" s="11"/>
      <c r="G238" s="11"/>
      <c r="H238" s="11"/>
      <c r="I238" s="11"/>
      <c r="J238" s="11"/>
      <c r="K238" s="11"/>
    </row>
    <row r="239">
      <c r="B239" s="11"/>
      <c r="G239" s="11"/>
      <c r="H239" s="11"/>
      <c r="I239" s="11"/>
      <c r="J239" s="11"/>
      <c r="K239" s="11"/>
    </row>
    <row r="240">
      <c r="B240" s="11"/>
      <c r="G240" s="11"/>
      <c r="H240" s="11"/>
      <c r="I240" s="11"/>
      <c r="J240" s="11"/>
      <c r="K240" s="11"/>
    </row>
    <row r="241">
      <c r="B241" s="11"/>
      <c r="G241" s="11"/>
      <c r="H241" s="11"/>
      <c r="I241" s="11"/>
      <c r="J241" s="11"/>
      <c r="K241" s="11"/>
    </row>
    <row r="242">
      <c r="B242" s="11"/>
      <c r="G242" s="11"/>
      <c r="H242" s="11"/>
      <c r="I242" s="11"/>
      <c r="J242" s="11"/>
      <c r="K242" s="11"/>
    </row>
    <row r="243">
      <c r="B243" s="11"/>
      <c r="G243" s="11"/>
      <c r="H243" s="11"/>
      <c r="I243" s="11"/>
      <c r="J243" s="11"/>
      <c r="K243" s="11"/>
    </row>
    <row r="244">
      <c r="B244" s="11"/>
      <c r="G244" s="11"/>
      <c r="H244" s="11"/>
      <c r="I244" s="11"/>
      <c r="J244" s="11"/>
      <c r="K244" s="11"/>
    </row>
    <row r="245">
      <c r="B245" s="11"/>
      <c r="G245" s="11"/>
      <c r="H245" s="11"/>
      <c r="I245" s="11"/>
      <c r="J245" s="11"/>
      <c r="K245" s="11"/>
    </row>
    <row r="246">
      <c r="B246" s="11"/>
      <c r="G246" s="11"/>
      <c r="H246" s="11"/>
      <c r="I246" s="11"/>
      <c r="J246" s="11"/>
      <c r="K246" s="11"/>
    </row>
    <row r="247">
      <c r="B247" s="11"/>
      <c r="G247" s="11"/>
      <c r="H247" s="11"/>
      <c r="I247" s="11"/>
      <c r="J247" s="11"/>
      <c r="K247" s="11"/>
    </row>
    <row r="248">
      <c r="B248" s="11"/>
      <c r="G248" s="11"/>
      <c r="H248" s="11"/>
      <c r="I248" s="11"/>
      <c r="J248" s="11"/>
      <c r="K248" s="11"/>
    </row>
    <row r="249">
      <c r="B249" s="11"/>
      <c r="G249" s="11"/>
      <c r="H249" s="11"/>
      <c r="I249" s="11"/>
      <c r="J249" s="11"/>
      <c r="K249" s="11"/>
    </row>
    <row r="250">
      <c r="B250" s="11"/>
      <c r="G250" s="11"/>
      <c r="H250" s="11"/>
      <c r="I250" s="11"/>
      <c r="J250" s="11"/>
      <c r="K250" s="11"/>
    </row>
    <row r="251">
      <c r="B251" s="11"/>
      <c r="G251" s="11"/>
      <c r="H251" s="11"/>
      <c r="I251" s="11"/>
      <c r="J251" s="11"/>
      <c r="K251" s="11"/>
    </row>
    <row r="252">
      <c r="B252" s="11"/>
      <c r="G252" s="11"/>
      <c r="H252" s="11"/>
      <c r="I252" s="11"/>
      <c r="J252" s="11"/>
      <c r="K252" s="11"/>
    </row>
    <row r="253">
      <c r="B253" s="11"/>
      <c r="G253" s="11"/>
      <c r="H253" s="11"/>
      <c r="I253" s="11"/>
      <c r="J253" s="11"/>
      <c r="K253" s="11"/>
    </row>
    <row r="254">
      <c r="B254" s="11"/>
      <c r="G254" s="11"/>
      <c r="H254" s="11"/>
      <c r="I254" s="11"/>
      <c r="J254" s="11"/>
      <c r="K254" s="11"/>
    </row>
    <row r="255">
      <c r="B255" s="11"/>
      <c r="G255" s="11"/>
      <c r="H255" s="11"/>
      <c r="I255" s="11"/>
      <c r="J255" s="11"/>
      <c r="K255" s="11"/>
    </row>
    <row r="256">
      <c r="B256" s="11"/>
      <c r="G256" s="11"/>
      <c r="H256" s="11"/>
      <c r="I256" s="11"/>
      <c r="J256" s="11"/>
      <c r="K256" s="11"/>
    </row>
    <row r="257">
      <c r="B257" s="11"/>
      <c r="G257" s="11"/>
      <c r="H257" s="11"/>
      <c r="I257" s="11"/>
      <c r="J257" s="11"/>
      <c r="K257" s="11"/>
    </row>
    <row r="258">
      <c r="B258" s="11"/>
      <c r="G258" s="11"/>
      <c r="H258" s="11"/>
      <c r="I258" s="11"/>
      <c r="J258" s="11"/>
      <c r="K258" s="11"/>
    </row>
    <row r="259">
      <c r="B259" s="11"/>
      <c r="G259" s="11"/>
      <c r="H259" s="11"/>
      <c r="I259" s="11"/>
      <c r="J259" s="11"/>
      <c r="K259" s="11"/>
    </row>
    <row r="260">
      <c r="B260" s="11"/>
      <c r="G260" s="11"/>
      <c r="H260" s="11"/>
      <c r="I260" s="11"/>
      <c r="J260" s="11"/>
      <c r="K260" s="11"/>
    </row>
    <row r="261">
      <c r="B261" s="11"/>
      <c r="G261" s="11"/>
      <c r="H261" s="11"/>
      <c r="I261" s="11"/>
      <c r="J261" s="11"/>
      <c r="K261" s="11"/>
    </row>
    <row r="262">
      <c r="B262" s="11"/>
      <c r="G262" s="11"/>
      <c r="H262" s="11"/>
      <c r="I262" s="11"/>
      <c r="J262" s="11"/>
      <c r="K262" s="11"/>
    </row>
    <row r="263">
      <c r="B263" s="11"/>
      <c r="G263" s="11"/>
      <c r="H263" s="11"/>
      <c r="I263" s="11"/>
      <c r="J263" s="11"/>
      <c r="K263" s="11"/>
    </row>
    <row r="264">
      <c r="B264" s="11"/>
      <c r="G264" s="11"/>
      <c r="H264" s="11"/>
      <c r="I264" s="11"/>
      <c r="J264" s="11"/>
      <c r="K264" s="11"/>
    </row>
    <row r="265">
      <c r="B265" s="11"/>
      <c r="G265" s="11"/>
      <c r="H265" s="11"/>
      <c r="I265" s="11"/>
      <c r="J265" s="11"/>
      <c r="K265" s="11"/>
    </row>
    <row r="266">
      <c r="B266" s="11"/>
      <c r="G266" s="11"/>
      <c r="H266" s="11"/>
      <c r="I266" s="11"/>
      <c r="J266" s="11"/>
      <c r="K266" s="11"/>
    </row>
    <row r="267">
      <c r="B267" s="11"/>
      <c r="G267" s="11"/>
      <c r="H267" s="11"/>
      <c r="I267" s="11"/>
      <c r="J267" s="11"/>
      <c r="K267" s="11"/>
    </row>
    <row r="268">
      <c r="B268" s="11"/>
      <c r="G268" s="11"/>
      <c r="H268" s="11"/>
      <c r="I268" s="11"/>
      <c r="J268" s="11"/>
      <c r="K268" s="11"/>
    </row>
    <row r="269">
      <c r="B269" s="11"/>
      <c r="G269" s="11"/>
      <c r="H269" s="11"/>
      <c r="I269" s="11"/>
      <c r="J269" s="11"/>
      <c r="K269" s="11"/>
    </row>
    <row r="270">
      <c r="B270" s="11"/>
      <c r="G270" s="11"/>
      <c r="H270" s="11"/>
      <c r="I270" s="11"/>
      <c r="J270" s="11"/>
      <c r="K270" s="11"/>
    </row>
    <row r="271">
      <c r="B271" s="11"/>
      <c r="G271" s="11"/>
      <c r="H271" s="11"/>
      <c r="I271" s="11"/>
      <c r="J271" s="11"/>
      <c r="K271" s="11"/>
    </row>
    <row r="272">
      <c r="B272" s="11"/>
      <c r="G272" s="11"/>
      <c r="H272" s="11"/>
      <c r="I272" s="11"/>
      <c r="J272" s="11"/>
      <c r="K272" s="11"/>
    </row>
    <row r="273">
      <c r="B273" s="11"/>
      <c r="G273" s="11"/>
      <c r="H273" s="11"/>
      <c r="I273" s="11"/>
      <c r="J273" s="11"/>
      <c r="K273" s="11"/>
    </row>
    <row r="274">
      <c r="B274" s="11"/>
      <c r="G274" s="11"/>
      <c r="H274" s="11"/>
      <c r="I274" s="11"/>
      <c r="J274" s="11"/>
      <c r="K274" s="11"/>
    </row>
    <row r="275">
      <c r="B275" s="11"/>
      <c r="G275" s="11"/>
      <c r="H275" s="11"/>
      <c r="I275" s="11"/>
      <c r="J275" s="11"/>
      <c r="K275" s="11"/>
    </row>
    <row r="276">
      <c r="B276" s="11"/>
      <c r="G276" s="11"/>
      <c r="H276" s="11"/>
      <c r="I276" s="11"/>
      <c r="J276" s="11"/>
      <c r="K276" s="11"/>
    </row>
    <row r="277">
      <c r="B277" s="11"/>
      <c r="G277" s="11"/>
      <c r="H277" s="11"/>
      <c r="I277" s="11"/>
      <c r="J277" s="11"/>
      <c r="K277" s="11"/>
    </row>
    <row r="278">
      <c r="B278" s="11"/>
      <c r="G278" s="11"/>
      <c r="H278" s="11"/>
      <c r="I278" s="11"/>
      <c r="J278" s="11"/>
      <c r="K278" s="11"/>
    </row>
    <row r="279">
      <c r="B279" s="11"/>
      <c r="G279" s="11"/>
      <c r="H279" s="11"/>
      <c r="I279" s="11"/>
      <c r="J279" s="11"/>
      <c r="K279" s="11"/>
    </row>
    <row r="280">
      <c r="B280" s="11"/>
      <c r="G280" s="11"/>
      <c r="H280" s="11"/>
      <c r="I280" s="11"/>
      <c r="J280" s="11"/>
      <c r="K280" s="11"/>
    </row>
    <row r="281">
      <c r="B281" s="11"/>
      <c r="G281" s="11"/>
      <c r="H281" s="11"/>
      <c r="I281" s="11"/>
      <c r="J281" s="11"/>
      <c r="K281" s="11"/>
    </row>
    <row r="282">
      <c r="B282" s="11"/>
      <c r="G282" s="11"/>
      <c r="H282" s="11"/>
      <c r="I282" s="11"/>
      <c r="J282" s="11"/>
      <c r="K282" s="11"/>
    </row>
    <row r="283">
      <c r="B283" s="11"/>
      <c r="G283" s="11"/>
      <c r="H283" s="11"/>
      <c r="I283" s="11"/>
      <c r="J283" s="11"/>
      <c r="K283" s="11"/>
    </row>
    <row r="284">
      <c r="B284" s="11"/>
      <c r="G284" s="11"/>
      <c r="H284" s="11"/>
      <c r="I284" s="11"/>
      <c r="J284" s="11"/>
      <c r="K284" s="11"/>
    </row>
    <row r="285">
      <c r="B285" s="11"/>
      <c r="G285" s="11"/>
      <c r="H285" s="11"/>
      <c r="I285" s="11"/>
      <c r="J285" s="11"/>
      <c r="K285" s="11"/>
    </row>
    <row r="286">
      <c r="B286" s="11"/>
      <c r="G286" s="11"/>
      <c r="H286" s="11"/>
      <c r="I286" s="11"/>
      <c r="J286" s="11"/>
      <c r="K286" s="11"/>
    </row>
    <row r="287">
      <c r="B287" s="11"/>
      <c r="G287" s="11"/>
      <c r="H287" s="11"/>
      <c r="I287" s="11"/>
      <c r="J287" s="11"/>
      <c r="K287" s="11"/>
    </row>
    <row r="288">
      <c r="B288" s="11"/>
      <c r="G288" s="11"/>
      <c r="H288" s="11"/>
      <c r="I288" s="11"/>
      <c r="J288" s="11"/>
      <c r="K288" s="11"/>
    </row>
    <row r="289">
      <c r="B289" s="11"/>
      <c r="G289" s="11"/>
      <c r="H289" s="11"/>
      <c r="I289" s="11"/>
      <c r="J289" s="11"/>
      <c r="K289" s="11"/>
    </row>
    <row r="290">
      <c r="B290" s="11"/>
      <c r="G290" s="11"/>
      <c r="H290" s="11"/>
      <c r="I290" s="11"/>
      <c r="J290" s="11"/>
      <c r="K290" s="11"/>
    </row>
    <row r="291">
      <c r="B291" s="11"/>
      <c r="G291" s="11"/>
      <c r="H291" s="11"/>
      <c r="I291" s="11"/>
      <c r="J291" s="11"/>
      <c r="K291" s="11"/>
    </row>
    <row r="292">
      <c r="B292" s="11"/>
      <c r="G292" s="11"/>
      <c r="H292" s="11"/>
      <c r="I292" s="11"/>
      <c r="J292" s="11"/>
      <c r="K292" s="11"/>
    </row>
    <row r="293">
      <c r="B293" s="11"/>
      <c r="G293" s="11"/>
      <c r="H293" s="11"/>
      <c r="I293" s="11"/>
      <c r="J293" s="11"/>
      <c r="K293" s="11"/>
    </row>
    <row r="294">
      <c r="B294" s="11"/>
      <c r="G294" s="11"/>
      <c r="H294" s="11"/>
      <c r="I294" s="11"/>
      <c r="J294" s="11"/>
      <c r="K294" s="11"/>
    </row>
    <row r="295">
      <c r="B295" s="11"/>
      <c r="G295" s="11"/>
      <c r="H295" s="11"/>
      <c r="I295" s="11"/>
      <c r="J295" s="11"/>
      <c r="K295" s="11"/>
    </row>
    <row r="296">
      <c r="B296" s="11"/>
      <c r="G296" s="11"/>
      <c r="H296" s="11"/>
      <c r="I296" s="11"/>
      <c r="J296" s="11"/>
      <c r="K296" s="11"/>
    </row>
    <row r="297">
      <c r="B297" s="11"/>
      <c r="G297" s="11"/>
      <c r="H297" s="11"/>
      <c r="I297" s="11"/>
      <c r="J297" s="11"/>
      <c r="K297" s="11"/>
    </row>
    <row r="298">
      <c r="B298" s="11"/>
      <c r="G298" s="11"/>
      <c r="H298" s="11"/>
      <c r="I298" s="11"/>
      <c r="J298" s="11"/>
      <c r="K298" s="11"/>
    </row>
    <row r="299">
      <c r="B299" s="11"/>
      <c r="G299" s="11"/>
      <c r="H299" s="11"/>
      <c r="I299" s="11"/>
      <c r="J299" s="11"/>
      <c r="K299" s="11"/>
    </row>
    <row r="300">
      <c r="B300" s="11"/>
      <c r="G300" s="11"/>
      <c r="H300" s="11"/>
      <c r="I300" s="11"/>
      <c r="J300" s="11"/>
      <c r="K300" s="11"/>
    </row>
    <row r="301">
      <c r="B301" s="11"/>
      <c r="G301" s="11"/>
      <c r="H301" s="11"/>
      <c r="I301" s="11"/>
      <c r="J301" s="11"/>
      <c r="K301" s="11"/>
    </row>
    <row r="302">
      <c r="B302" s="11"/>
      <c r="G302" s="11"/>
      <c r="H302" s="11"/>
      <c r="I302" s="11"/>
      <c r="J302" s="11"/>
      <c r="K302" s="11"/>
    </row>
    <row r="303">
      <c r="B303" s="11"/>
      <c r="G303" s="11"/>
      <c r="H303" s="11"/>
      <c r="I303" s="11"/>
      <c r="J303" s="11"/>
      <c r="K303" s="11"/>
    </row>
    <row r="304">
      <c r="B304" s="11"/>
      <c r="G304" s="11"/>
      <c r="H304" s="11"/>
      <c r="I304" s="11"/>
      <c r="J304" s="11"/>
      <c r="K304" s="11"/>
    </row>
    <row r="305">
      <c r="B305" s="11"/>
      <c r="G305" s="11"/>
      <c r="H305" s="11"/>
      <c r="I305" s="11"/>
      <c r="J305" s="11"/>
      <c r="K305" s="11"/>
    </row>
    <row r="306">
      <c r="B306" s="11"/>
      <c r="G306" s="11"/>
      <c r="H306" s="11"/>
      <c r="I306" s="11"/>
      <c r="J306" s="11"/>
      <c r="K306" s="11"/>
    </row>
    <row r="307">
      <c r="B307" s="11"/>
      <c r="G307" s="11"/>
      <c r="H307" s="11"/>
      <c r="I307" s="11"/>
      <c r="J307" s="11"/>
      <c r="K307" s="11"/>
    </row>
    <row r="308">
      <c r="B308" s="11"/>
      <c r="G308" s="11"/>
      <c r="H308" s="11"/>
      <c r="I308" s="11"/>
      <c r="J308" s="11"/>
      <c r="K308" s="11"/>
    </row>
    <row r="309">
      <c r="B309" s="11"/>
      <c r="G309" s="11"/>
      <c r="H309" s="11"/>
      <c r="I309" s="11"/>
      <c r="J309" s="11"/>
      <c r="K309" s="11"/>
    </row>
    <row r="310">
      <c r="B310" s="11"/>
      <c r="G310" s="11"/>
      <c r="H310" s="11"/>
      <c r="I310" s="11"/>
      <c r="J310" s="11"/>
      <c r="K310" s="11"/>
    </row>
    <row r="311">
      <c r="B311" s="11"/>
      <c r="G311" s="11"/>
      <c r="H311" s="11"/>
      <c r="I311" s="11"/>
      <c r="J311" s="11"/>
      <c r="K311" s="11"/>
    </row>
    <row r="312">
      <c r="B312" s="11"/>
      <c r="G312" s="11"/>
      <c r="H312" s="11"/>
      <c r="I312" s="11"/>
      <c r="J312" s="11"/>
      <c r="K312" s="11"/>
    </row>
    <row r="313">
      <c r="B313" s="11"/>
      <c r="G313" s="11"/>
      <c r="H313" s="11"/>
      <c r="I313" s="11"/>
      <c r="J313" s="11"/>
      <c r="K313" s="11"/>
    </row>
    <row r="314">
      <c r="B314" s="11"/>
      <c r="G314" s="11"/>
      <c r="H314" s="11"/>
      <c r="I314" s="11"/>
      <c r="J314" s="11"/>
      <c r="K314" s="11"/>
    </row>
    <row r="315">
      <c r="B315" s="11"/>
      <c r="G315" s="11"/>
      <c r="H315" s="11"/>
      <c r="I315" s="11"/>
      <c r="J315" s="11"/>
      <c r="K315" s="11"/>
    </row>
    <row r="316">
      <c r="B316" s="11"/>
      <c r="G316" s="11"/>
      <c r="H316" s="11"/>
      <c r="I316" s="11"/>
      <c r="J316" s="11"/>
      <c r="K316" s="11"/>
    </row>
    <row r="317">
      <c r="B317" s="11"/>
      <c r="G317" s="11"/>
      <c r="H317" s="11"/>
      <c r="I317" s="11"/>
      <c r="J317" s="11"/>
      <c r="K317" s="11"/>
    </row>
    <row r="318">
      <c r="B318" s="11"/>
      <c r="G318" s="11"/>
      <c r="H318" s="11"/>
      <c r="I318" s="11"/>
      <c r="J318" s="11"/>
      <c r="K318" s="11"/>
    </row>
    <row r="319">
      <c r="B319" s="11"/>
      <c r="G319" s="11"/>
      <c r="H319" s="11"/>
      <c r="I319" s="11"/>
      <c r="J319" s="11"/>
      <c r="K319" s="11"/>
    </row>
    <row r="320">
      <c r="B320" s="11"/>
      <c r="G320" s="11"/>
      <c r="H320" s="11"/>
      <c r="I320" s="11"/>
      <c r="J320" s="11"/>
      <c r="K320" s="11"/>
    </row>
    <row r="321">
      <c r="B321" s="11"/>
      <c r="G321" s="11"/>
      <c r="H321" s="11"/>
      <c r="I321" s="11"/>
      <c r="J321" s="11"/>
      <c r="K321" s="11"/>
    </row>
    <row r="322">
      <c r="B322" s="11"/>
      <c r="G322" s="11"/>
      <c r="H322" s="11"/>
      <c r="I322" s="11"/>
      <c r="J322" s="11"/>
      <c r="K322" s="11"/>
    </row>
    <row r="323">
      <c r="B323" s="11"/>
      <c r="G323" s="11"/>
      <c r="H323" s="11"/>
      <c r="I323" s="11"/>
      <c r="J323" s="11"/>
      <c r="K323" s="11"/>
    </row>
    <row r="324">
      <c r="B324" s="11"/>
      <c r="G324" s="11"/>
      <c r="H324" s="11"/>
      <c r="I324" s="11"/>
      <c r="J324" s="11"/>
      <c r="K324" s="11"/>
    </row>
    <row r="325">
      <c r="B325" s="11"/>
      <c r="G325" s="11"/>
      <c r="H325" s="11"/>
      <c r="I325" s="11"/>
      <c r="J325" s="11"/>
      <c r="K325" s="11"/>
    </row>
    <row r="326">
      <c r="B326" s="11"/>
      <c r="G326" s="11"/>
      <c r="H326" s="11"/>
      <c r="I326" s="11"/>
      <c r="J326" s="11"/>
      <c r="K326" s="11"/>
    </row>
    <row r="327">
      <c r="B327" s="11"/>
      <c r="G327" s="11"/>
      <c r="H327" s="11"/>
      <c r="I327" s="11"/>
      <c r="J327" s="11"/>
      <c r="K327" s="11"/>
    </row>
    <row r="328">
      <c r="B328" s="11"/>
      <c r="G328" s="11"/>
      <c r="H328" s="11"/>
      <c r="I328" s="11"/>
      <c r="J328" s="11"/>
      <c r="K328" s="11"/>
    </row>
    <row r="329">
      <c r="B329" s="11"/>
      <c r="G329" s="11"/>
      <c r="H329" s="11"/>
      <c r="I329" s="11"/>
      <c r="J329" s="11"/>
      <c r="K329" s="11"/>
    </row>
    <row r="330">
      <c r="B330" s="11"/>
      <c r="G330" s="11"/>
      <c r="H330" s="11"/>
      <c r="I330" s="11"/>
      <c r="J330" s="11"/>
      <c r="K330" s="11"/>
    </row>
    <row r="331">
      <c r="B331" s="11"/>
      <c r="G331" s="11"/>
      <c r="H331" s="11"/>
      <c r="I331" s="11"/>
      <c r="J331" s="11"/>
      <c r="K331" s="11"/>
    </row>
    <row r="332">
      <c r="B332" s="11"/>
      <c r="G332" s="11"/>
      <c r="H332" s="11"/>
      <c r="I332" s="11"/>
      <c r="J332" s="11"/>
      <c r="K332" s="11"/>
    </row>
    <row r="333">
      <c r="B333" s="11"/>
      <c r="G333" s="11"/>
      <c r="H333" s="11"/>
      <c r="I333" s="11"/>
      <c r="J333" s="11"/>
      <c r="K333" s="11"/>
    </row>
    <row r="334">
      <c r="B334" s="11"/>
      <c r="G334" s="11"/>
      <c r="H334" s="11"/>
      <c r="I334" s="11"/>
      <c r="J334" s="11"/>
      <c r="K334" s="11"/>
    </row>
    <row r="335">
      <c r="B335" s="11"/>
      <c r="G335" s="11"/>
      <c r="H335" s="11"/>
      <c r="I335" s="11"/>
      <c r="J335" s="11"/>
      <c r="K335" s="11"/>
    </row>
    <row r="336">
      <c r="B336" s="11"/>
      <c r="G336" s="11"/>
      <c r="H336" s="11"/>
      <c r="I336" s="11"/>
      <c r="J336" s="11"/>
      <c r="K336" s="11"/>
    </row>
    <row r="337">
      <c r="B337" s="11"/>
      <c r="G337" s="11"/>
      <c r="H337" s="11"/>
      <c r="I337" s="11"/>
      <c r="J337" s="11"/>
      <c r="K337" s="11"/>
    </row>
    <row r="338">
      <c r="B338" s="11"/>
      <c r="G338" s="11"/>
      <c r="H338" s="11"/>
      <c r="I338" s="11"/>
      <c r="J338" s="11"/>
      <c r="K338" s="11"/>
    </row>
    <row r="339">
      <c r="B339" s="11"/>
      <c r="G339" s="11"/>
      <c r="H339" s="11"/>
      <c r="I339" s="11"/>
      <c r="J339" s="11"/>
      <c r="K339" s="11"/>
    </row>
    <row r="340">
      <c r="B340" s="11"/>
      <c r="G340" s="11"/>
      <c r="H340" s="11"/>
      <c r="I340" s="11"/>
      <c r="J340" s="11"/>
      <c r="K340" s="11"/>
    </row>
    <row r="341">
      <c r="B341" s="11"/>
      <c r="G341" s="11"/>
      <c r="H341" s="11"/>
      <c r="I341" s="11"/>
      <c r="J341" s="11"/>
      <c r="K341" s="11"/>
    </row>
    <row r="342">
      <c r="B342" s="11"/>
      <c r="G342" s="11"/>
      <c r="H342" s="11"/>
      <c r="I342" s="11"/>
      <c r="J342" s="11"/>
      <c r="K342" s="11"/>
    </row>
    <row r="343">
      <c r="B343" s="11"/>
      <c r="G343" s="11"/>
      <c r="H343" s="11"/>
      <c r="I343" s="11"/>
      <c r="J343" s="11"/>
      <c r="K343" s="11"/>
    </row>
    <row r="344">
      <c r="B344" s="11"/>
      <c r="G344" s="11"/>
      <c r="H344" s="11"/>
      <c r="I344" s="11"/>
      <c r="J344" s="11"/>
      <c r="K344" s="11"/>
    </row>
    <row r="345">
      <c r="B345" s="11"/>
      <c r="G345" s="11"/>
      <c r="H345" s="11"/>
      <c r="I345" s="11"/>
      <c r="J345" s="11"/>
      <c r="K345" s="11"/>
    </row>
    <row r="346">
      <c r="B346" s="11"/>
      <c r="G346" s="11"/>
      <c r="H346" s="11"/>
      <c r="I346" s="11"/>
      <c r="J346" s="11"/>
      <c r="K346" s="11"/>
    </row>
    <row r="347">
      <c r="B347" s="11"/>
      <c r="G347" s="11"/>
      <c r="H347" s="11"/>
      <c r="I347" s="11"/>
      <c r="J347" s="11"/>
      <c r="K347" s="11"/>
    </row>
    <row r="348">
      <c r="B348" s="11"/>
      <c r="G348" s="11"/>
      <c r="H348" s="11"/>
      <c r="I348" s="11"/>
      <c r="J348" s="11"/>
      <c r="K348" s="11"/>
    </row>
    <row r="349">
      <c r="B349" s="11"/>
      <c r="G349" s="11"/>
      <c r="H349" s="11"/>
      <c r="I349" s="11"/>
      <c r="J349" s="11"/>
      <c r="K349" s="11"/>
    </row>
    <row r="350">
      <c r="B350" s="11"/>
      <c r="G350" s="11"/>
      <c r="H350" s="11"/>
      <c r="I350" s="11"/>
      <c r="J350" s="11"/>
      <c r="K350" s="11"/>
    </row>
    <row r="351">
      <c r="B351" s="11"/>
      <c r="G351" s="11"/>
      <c r="H351" s="11"/>
      <c r="I351" s="11"/>
      <c r="J351" s="11"/>
      <c r="K351" s="11"/>
    </row>
    <row r="352">
      <c r="B352" s="11"/>
      <c r="G352" s="11"/>
      <c r="H352" s="11"/>
      <c r="I352" s="11"/>
      <c r="J352" s="11"/>
      <c r="K352" s="11"/>
    </row>
    <row r="353">
      <c r="B353" s="11"/>
      <c r="G353" s="11"/>
      <c r="H353" s="11"/>
      <c r="I353" s="11"/>
      <c r="J353" s="11"/>
      <c r="K353" s="11"/>
    </row>
    <row r="354">
      <c r="B354" s="11"/>
      <c r="G354" s="11"/>
      <c r="H354" s="11"/>
      <c r="I354" s="11"/>
      <c r="J354" s="11"/>
      <c r="K354" s="11"/>
    </row>
    <row r="355">
      <c r="B355" s="11"/>
      <c r="G355" s="11"/>
      <c r="H355" s="11"/>
      <c r="I355" s="11"/>
      <c r="J355" s="11"/>
      <c r="K355" s="11"/>
    </row>
    <row r="356">
      <c r="B356" s="11"/>
      <c r="G356" s="11"/>
      <c r="H356" s="11"/>
      <c r="I356" s="11"/>
      <c r="J356" s="11"/>
      <c r="K356" s="11"/>
    </row>
    <row r="357">
      <c r="B357" s="11"/>
      <c r="G357" s="11"/>
      <c r="H357" s="11"/>
      <c r="I357" s="11"/>
      <c r="J357" s="11"/>
      <c r="K357" s="11"/>
    </row>
    <row r="358">
      <c r="B358" s="11"/>
      <c r="G358" s="11"/>
      <c r="H358" s="11"/>
      <c r="I358" s="11"/>
      <c r="J358" s="11"/>
      <c r="K358" s="11"/>
    </row>
    <row r="359">
      <c r="B359" s="11"/>
      <c r="G359" s="11"/>
      <c r="H359" s="11"/>
      <c r="I359" s="11"/>
      <c r="J359" s="11"/>
      <c r="K359" s="11"/>
    </row>
    <row r="360">
      <c r="B360" s="11"/>
      <c r="G360" s="11"/>
      <c r="H360" s="11"/>
      <c r="I360" s="11"/>
      <c r="J360" s="11"/>
      <c r="K360" s="11"/>
    </row>
    <row r="361">
      <c r="B361" s="11"/>
      <c r="G361" s="11"/>
      <c r="H361" s="11"/>
      <c r="I361" s="11"/>
      <c r="J361" s="11"/>
      <c r="K361" s="11"/>
    </row>
    <row r="362">
      <c r="B362" s="11"/>
      <c r="G362" s="11"/>
      <c r="H362" s="11"/>
      <c r="I362" s="11"/>
      <c r="J362" s="11"/>
      <c r="K362" s="11"/>
    </row>
    <row r="363">
      <c r="B363" s="11"/>
      <c r="G363" s="11"/>
      <c r="H363" s="11"/>
      <c r="I363" s="11"/>
      <c r="J363" s="11"/>
      <c r="K363" s="11"/>
    </row>
    <row r="364">
      <c r="B364" s="11"/>
      <c r="G364" s="11"/>
      <c r="H364" s="11"/>
      <c r="I364" s="11"/>
      <c r="J364" s="11"/>
      <c r="K364" s="11"/>
    </row>
    <row r="365">
      <c r="B365" s="11"/>
      <c r="G365" s="11"/>
      <c r="H365" s="11"/>
      <c r="I365" s="11"/>
      <c r="J365" s="11"/>
      <c r="K365" s="11"/>
    </row>
    <row r="366">
      <c r="B366" s="11"/>
      <c r="G366" s="11"/>
      <c r="H366" s="11"/>
      <c r="I366" s="11"/>
      <c r="J366" s="11"/>
      <c r="K366" s="11"/>
    </row>
    <row r="367">
      <c r="B367" s="11"/>
      <c r="G367" s="11"/>
      <c r="H367" s="11"/>
      <c r="I367" s="11"/>
      <c r="J367" s="11"/>
      <c r="K367" s="11"/>
    </row>
    <row r="368">
      <c r="B368" s="11"/>
      <c r="G368" s="11"/>
      <c r="H368" s="11"/>
      <c r="I368" s="11"/>
      <c r="J368" s="11"/>
      <c r="K368" s="11"/>
    </row>
    <row r="369">
      <c r="B369" s="11"/>
      <c r="G369" s="11"/>
      <c r="H369" s="11"/>
      <c r="I369" s="11"/>
      <c r="J369" s="11"/>
      <c r="K369" s="11"/>
    </row>
    <row r="370">
      <c r="B370" s="11"/>
      <c r="G370" s="11"/>
      <c r="H370" s="11"/>
      <c r="I370" s="11"/>
      <c r="J370" s="11"/>
      <c r="K370" s="11"/>
    </row>
    <row r="371">
      <c r="B371" s="11"/>
      <c r="G371" s="11"/>
      <c r="H371" s="11"/>
      <c r="I371" s="11"/>
      <c r="J371" s="11"/>
      <c r="K371" s="11"/>
    </row>
    <row r="372">
      <c r="B372" s="11"/>
      <c r="G372" s="11"/>
      <c r="H372" s="11"/>
      <c r="I372" s="11"/>
      <c r="J372" s="11"/>
      <c r="K372" s="11"/>
    </row>
    <row r="373">
      <c r="B373" s="11"/>
      <c r="G373" s="11"/>
      <c r="H373" s="11"/>
      <c r="I373" s="11"/>
      <c r="J373" s="11"/>
      <c r="K373" s="11"/>
    </row>
    <row r="374">
      <c r="B374" s="11"/>
      <c r="G374" s="11"/>
      <c r="H374" s="11"/>
      <c r="I374" s="11"/>
      <c r="J374" s="11"/>
      <c r="K374" s="11"/>
    </row>
    <row r="375">
      <c r="B375" s="11"/>
      <c r="G375" s="11"/>
      <c r="H375" s="11"/>
      <c r="I375" s="11"/>
      <c r="J375" s="11"/>
      <c r="K375" s="11"/>
    </row>
    <row r="376">
      <c r="B376" s="11"/>
      <c r="G376" s="11"/>
      <c r="H376" s="11"/>
      <c r="I376" s="11"/>
      <c r="J376" s="11"/>
      <c r="K376" s="11"/>
    </row>
    <row r="377">
      <c r="B377" s="11"/>
      <c r="G377" s="11"/>
      <c r="H377" s="11"/>
      <c r="I377" s="11"/>
      <c r="J377" s="11"/>
      <c r="K377" s="11"/>
    </row>
    <row r="378">
      <c r="B378" s="11"/>
      <c r="G378" s="11"/>
      <c r="H378" s="11"/>
      <c r="I378" s="11"/>
      <c r="J378" s="11"/>
      <c r="K378" s="11"/>
    </row>
    <row r="379">
      <c r="B379" s="11"/>
      <c r="G379" s="11"/>
      <c r="H379" s="11"/>
      <c r="I379" s="11"/>
      <c r="J379" s="11"/>
      <c r="K379" s="11"/>
    </row>
    <row r="380">
      <c r="B380" s="11"/>
      <c r="G380" s="11"/>
      <c r="H380" s="11"/>
      <c r="I380" s="11"/>
      <c r="J380" s="11"/>
      <c r="K380" s="11"/>
    </row>
    <row r="381">
      <c r="B381" s="11"/>
      <c r="G381" s="11"/>
      <c r="H381" s="11"/>
      <c r="I381" s="11"/>
      <c r="J381" s="11"/>
      <c r="K381" s="11"/>
    </row>
    <row r="382">
      <c r="B382" s="11"/>
      <c r="G382" s="11"/>
      <c r="H382" s="11"/>
      <c r="I382" s="11"/>
      <c r="J382" s="11"/>
      <c r="K382" s="11"/>
    </row>
    <row r="383">
      <c r="B383" s="11"/>
      <c r="G383" s="11"/>
      <c r="H383" s="11"/>
      <c r="I383" s="11"/>
      <c r="J383" s="11"/>
      <c r="K383" s="11"/>
    </row>
    <row r="384">
      <c r="B384" s="11"/>
      <c r="G384" s="11"/>
      <c r="H384" s="11"/>
      <c r="I384" s="11"/>
      <c r="J384" s="11"/>
      <c r="K384" s="11"/>
    </row>
    <row r="385">
      <c r="B385" s="11"/>
      <c r="G385" s="11"/>
      <c r="H385" s="11"/>
      <c r="I385" s="11"/>
      <c r="J385" s="11"/>
      <c r="K385" s="11"/>
    </row>
    <row r="386">
      <c r="B386" s="11"/>
      <c r="G386" s="11"/>
      <c r="H386" s="11"/>
      <c r="I386" s="11"/>
      <c r="J386" s="11"/>
      <c r="K386" s="11"/>
    </row>
    <row r="387">
      <c r="B387" s="11"/>
      <c r="G387" s="11"/>
      <c r="H387" s="11"/>
      <c r="I387" s="11"/>
      <c r="J387" s="11"/>
      <c r="K387" s="11"/>
    </row>
    <row r="388">
      <c r="B388" s="11"/>
      <c r="G388" s="11"/>
      <c r="H388" s="11"/>
      <c r="I388" s="11"/>
      <c r="J388" s="11"/>
      <c r="K388" s="11"/>
    </row>
    <row r="389">
      <c r="B389" s="11"/>
      <c r="G389" s="11"/>
      <c r="H389" s="11"/>
      <c r="I389" s="11"/>
      <c r="J389" s="11"/>
      <c r="K389" s="11"/>
    </row>
    <row r="390">
      <c r="B390" s="11"/>
      <c r="G390" s="11"/>
      <c r="H390" s="11"/>
      <c r="I390" s="11"/>
      <c r="J390" s="11"/>
      <c r="K390" s="11"/>
    </row>
    <row r="391">
      <c r="B391" s="11"/>
      <c r="G391" s="11"/>
      <c r="H391" s="11"/>
      <c r="I391" s="11"/>
      <c r="J391" s="11"/>
      <c r="K391" s="11"/>
    </row>
    <row r="392">
      <c r="B392" s="11"/>
      <c r="G392" s="11"/>
      <c r="H392" s="11"/>
      <c r="I392" s="11"/>
      <c r="J392" s="11"/>
      <c r="K392" s="11"/>
    </row>
    <row r="393">
      <c r="B393" s="11"/>
      <c r="G393" s="11"/>
      <c r="H393" s="11"/>
      <c r="I393" s="11"/>
      <c r="J393" s="11"/>
      <c r="K393" s="11"/>
    </row>
    <row r="394">
      <c r="B394" s="11"/>
      <c r="G394" s="11"/>
      <c r="H394" s="11"/>
      <c r="I394" s="11"/>
      <c r="J394" s="11"/>
      <c r="K394" s="11"/>
    </row>
    <row r="395">
      <c r="B395" s="11"/>
      <c r="G395" s="11"/>
      <c r="H395" s="11"/>
      <c r="I395" s="11"/>
      <c r="J395" s="11"/>
      <c r="K395" s="11"/>
    </row>
    <row r="396">
      <c r="B396" s="11"/>
      <c r="G396" s="11"/>
      <c r="H396" s="11"/>
      <c r="I396" s="11"/>
      <c r="J396" s="11"/>
      <c r="K396" s="11"/>
    </row>
    <row r="397">
      <c r="B397" s="11"/>
      <c r="G397" s="11"/>
      <c r="H397" s="11"/>
      <c r="I397" s="11"/>
      <c r="J397" s="11"/>
      <c r="K397" s="11"/>
    </row>
    <row r="398">
      <c r="B398" s="11"/>
      <c r="G398" s="11"/>
      <c r="H398" s="11"/>
      <c r="I398" s="11"/>
      <c r="J398" s="11"/>
      <c r="K398" s="11"/>
    </row>
    <row r="399">
      <c r="B399" s="11"/>
      <c r="G399" s="11"/>
      <c r="H399" s="11"/>
      <c r="I399" s="11"/>
      <c r="J399" s="11"/>
      <c r="K399" s="11"/>
    </row>
    <row r="400">
      <c r="B400" s="11"/>
      <c r="G400" s="11"/>
      <c r="H400" s="11"/>
      <c r="I400" s="11"/>
      <c r="J400" s="11"/>
      <c r="K400" s="11"/>
    </row>
    <row r="401">
      <c r="B401" s="11"/>
      <c r="G401" s="11"/>
      <c r="H401" s="11"/>
      <c r="I401" s="11"/>
      <c r="J401" s="11"/>
      <c r="K401" s="11"/>
    </row>
    <row r="402">
      <c r="B402" s="11"/>
      <c r="G402" s="11"/>
      <c r="H402" s="11"/>
      <c r="I402" s="11"/>
      <c r="J402" s="11"/>
      <c r="K402" s="11"/>
    </row>
    <row r="403">
      <c r="B403" s="11"/>
      <c r="G403" s="11"/>
      <c r="H403" s="11"/>
      <c r="I403" s="11"/>
      <c r="J403" s="11"/>
      <c r="K403" s="11"/>
    </row>
    <row r="404">
      <c r="B404" s="11"/>
      <c r="G404" s="11"/>
      <c r="H404" s="11"/>
      <c r="I404" s="11"/>
      <c r="J404" s="11"/>
      <c r="K404" s="11"/>
    </row>
    <row r="405">
      <c r="B405" s="11"/>
      <c r="G405" s="11"/>
      <c r="H405" s="11"/>
      <c r="I405" s="11"/>
      <c r="J405" s="11"/>
      <c r="K405" s="11"/>
    </row>
    <row r="406">
      <c r="B406" s="11"/>
      <c r="G406" s="11"/>
      <c r="H406" s="11"/>
      <c r="I406" s="11"/>
      <c r="J406" s="11"/>
      <c r="K406" s="11"/>
    </row>
    <row r="407">
      <c r="B407" s="11"/>
      <c r="G407" s="11"/>
      <c r="H407" s="11"/>
      <c r="I407" s="11"/>
      <c r="J407" s="11"/>
      <c r="K407" s="11"/>
    </row>
    <row r="408">
      <c r="B408" s="11"/>
      <c r="G408" s="11"/>
      <c r="H408" s="11"/>
      <c r="I408" s="11"/>
      <c r="J408" s="11"/>
      <c r="K408" s="11"/>
    </row>
    <row r="409">
      <c r="B409" s="11"/>
      <c r="G409" s="11"/>
      <c r="H409" s="11"/>
      <c r="I409" s="11"/>
      <c r="J409" s="11"/>
      <c r="K409" s="11"/>
    </row>
    <row r="410">
      <c r="B410" s="11"/>
      <c r="G410" s="11"/>
      <c r="H410" s="11"/>
      <c r="I410" s="11"/>
      <c r="J410" s="11"/>
      <c r="K410" s="11"/>
    </row>
    <row r="411">
      <c r="B411" s="11"/>
      <c r="G411" s="11"/>
      <c r="H411" s="11"/>
      <c r="I411" s="11"/>
      <c r="J411" s="11"/>
      <c r="K411" s="11"/>
    </row>
    <row r="412">
      <c r="B412" s="11"/>
      <c r="G412" s="11"/>
      <c r="H412" s="11"/>
      <c r="I412" s="11"/>
      <c r="J412" s="11"/>
      <c r="K412" s="11"/>
    </row>
    <row r="413">
      <c r="B413" s="11"/>
      <c r="G413" s="11"/>
      <c r="H413" s="11"/>
      <c r="I413" s="11"/>
      <c r="J413" s="11"/>
      <c r="K413" s="11"/>
    </row>
    <row r="414">
      <c r="B414" s="11"/>
      <c r="G414" s="11"/>
      <c r="H414" s="11"/>
      <c r="I414" s="11"/>
      <c r="J414" s="11"/>
      <c r="K414" s="11"/>
    </row>
    <row r="415">
      <c r="B415" s="11"/>
      <c r="G415" s="11"/>
      <c r="H415" s="11"/>
      <c r="I415" s="11"/>
      <c r="J415" s="11"/>
      <c r="K415" s="11"/>
    </row>
    <row r="416">
      <c r="B416" s="11"/>
      <c r="G416" s="11"/>
      <c r="H416" s="11"/>
      <c r="I416" s="11"/>
      <c r="J416" s="11"/>
      <c r="K416" s="11"/>
    </row>
    <row r="417">
      <c r="B417" s="11"/>
      <c r="G417" s="11"/>
      <c r="H417" s="11"/>
      <c r="I417" s="11"/>
      <c r="J417" s="11"/>
      <c r="K417" s="11"/>
    </row>
    <row r="418">
      <c r="B418" s="11"/>
      <c r="G418" s="11"/>
      <c r="H418" s="11"/>
      <c r="I418" s="11"/>
      <c r="J418" s="11"/>
      <c r="K418" s="11"/>
    </row>
    <row r="419">
      <c r="B419" s="11"/>
      <c r="G419" s="11"/>
      <c r="H419" s="11"/>
      <c r="I419" s="11"/>
      <c r="J419" s="11"/>
      <c r="K419" s="11"/>
    </row>
    <row r="420">
      <c r="B420" s="11"/>
      <c r="G420" s="11"/>
      <c r="H420" s="11"/>
      <c r="I420" s="11"/>
      <c r="J420" s="11"/>
      <c r="K420" s="11"/>
    </row>
    <row r="421">
      <c r="B421" s="11"/>
      <c r="G421" s="11"/>
      <c r="H421" s="11"/>
      <c r="I421" s="11"/>
      <c r="J421" s="11"/>
      <c r="K421" s="11"/>
    </row>
    <row r="422">
      <c r="B422" s="11"/>
      <c r="G422" s="11"/>
      <c r="H422" s="11"/>
      <c r="I422" s="11"/>
      <c r="J422" s="11"/>
      <c r="K422" s="11"/>
    </row>
    <row r="423">
      <c r="B423" s="11"/>
      <c r="G423" s="11"/>
      <c r="H423" s="11"/>
      <c r="I423" s="11"/>
      <c r="J423" s="11"/>
      <c r="K423" s="11"/>
    </row>
    <row r="424">
      <c r="B424" s="11"/>
      <c r="G424" s="11"/>
      <c r="H424" s="11"/>
      <c r="I424" s="11"/>
      <c r="J424" s="11"/>
      <c r="K424" s="11"/>
    </row>
    <row r="425">
      <c r="B425" s="11"/>
      <c r="G425" s="11"/>
      <c r="H425" s="11"/>
      <c r="I425" s="11"/>
      <c r="J425" s="11"/>
      <c r="K425" s="11"/>
    </row>
    <row r="426">
      <c r="B426" s="11"/>
      <c r="G426" s="11"/>
      <c r="H426" s="11"/>
      <c r="I426" s="11"/>
      <c r="J426" s="11"/>
      <c r="K426" s="11"/>
    </row>
    <row r="427">
      <c r="B427" s="11"/>
      <c r="G427" s="11"/>
      <c r="H427" s="11"/>
      <c r="I427" s="11"/>
      <c r="J427" s="11"/>
      <c r="K427" s="11"/>
    </row>
    <row r="428">
      <c r="B428" s="11"/>
      <c r="G428" s="11"/>
      <c r="H428" s="11"/>
      <c r="I428" s="11"/>
      <c r="J428" s="11"/>
      <c r="K428" s="11"/>
    </row>
    <row r="429">
      <c r="B429" s="11"/>
      <c r="G429" s="11"/>
      <c r="H429" s="11"/>
      <c r="I429" s="11"/>
      <c r="J429" s="11"/>
      <c r="K429" s="11"/>
    </row>
    <row r="430">
      <c r="B430" s="11"/>
      <c r="G430" s="11"/>
      <c r="H430" s="11"/>
      <c r="I430" s="11"/>
      <c r="J430" s="11"/>
      <c r="K430" s="11"/>
    </row>
    <row r="431">
      <c r="B431" s="11"/>
      <c r="G431" s="11"/>
      <c r="H431" s="11"/>
      <c r="I431" s="11"/>
      <c r="J431" s="11"/>
      <c r="K431" s="11"/>
    </row>
    <row r="432">
      <c r="B432" s="11"/>
      <c r="G432" s="11"/>
      <c r="H432" s="11"/>
      <c r="I432" s="11"/>
      <c r="J432" s="11"/>
      <c r="K432" s="11"/>
    </row>
    <row r="433">
      <c r="B433" s="11"/>
      <c r="G433" s="11"/>
      <c r="H433" s="11"/>
      <c r="I433" s="11"/>
      <c r="J433" s="11"/>
      <c r="K433" s="11"/>
    </row>
    <row r="434">
      <c r="B434" s="11"/>
      <c r="G434" s="11"/>
      <c r="H434" s="11"/>
      <c r="I434" s="11"/>
      <c r="J434" s="11"/>
      <c r="K434" s="11"/>
    </row>
    <row r="435">
      <c r="B435" s="11"/>
      <c r="G435" s="11"/>
      <c r="H435" s="11"/>
      <c r="I435" s="11"/>
      <c r="J435" s="11"/>
      <c r="K435" s="11"/>
    </row>
    <row r="436">
      <c r="B436" s="11"/>
      <c r="G436" s="11"/>
      <c r="H436" s="11"/>
      <c r="I436" s="11"/>
      <c r="J436" s="11"/>
      <c r="K436" s="11"/>
    </row>
    <row r="437">
      <c r="B437" s="11"/>
      <c r="G437" s="11"/>
      <c r="H437" s="11"/>
      <c r="I437" s="11"/>
      <c r="J437" s="11"/>
      <c r="K437" s="11"/>
    </row>
    <row r="438">
      <c r="B438" s="11"/>
      <c r="G438" s="11"/>
      <c r="H438" s="11"/>
      <c r="I438" s="11"/>
      <c r="J438" s="11"/>
      <c r="K438" s="11"/>
    </row>
    <row r="439">
      <c r="B439" s="11"/>
      <c r="G439" s="11"/>
      <c r="H439" s="11"/>
      <c r="I439" s="11"/>
      <c r="J439" s="11"/>
      <c r="K439" s="11"/>
    </row>
    <row r="440">
      <c r="B440" s="11"/>
      <c r="G440" s="11"/>
      <c r="H440" s="11"/>
      <c r="I440" s="11"/>
      <c r="J440" s="11"/>
      <c r="K440" s="11"/>
    </row>
    <row r="441">
      <c r="B441" s="11"/>
      <c r="G441" s="11"/>
      <c r="H441" s="11"/>
      <c r="I441" s="11"/>
      <c r="J441" s="11"/>
      <c r="K441" s="11"/>
    </row>
    <row r="442">
      <c r="B442" s="11"/>
      <c r="G442" s="11"/>
      <c r="H442" s="11"/>
      <c r="I442" s="11"/>
      <c r="J442" s="11"/>
      <c r="K442" s="11"/>
    </row>
    <row r="443">
      <c r="B443" s="11"/>
      <c r="G443" s="11"/>
      <c r="H443" s="11"/>
      <c r="I443" s="11"/>
      <c r="J443" s="11"/>
      <c r="K443" s="11"/>
    </row>
    <row r="444">
      <c r="B444" s="11"/>
      <c r="G444" s="11"/>
      <c r="H444" s="11"/>
      <c r="I444" s="11"/>
      <c r="J444" s="11"/>
      <c r="K444" s="11"/>
    </row>
    <row r="445">
      <c r="B445" s="11"/>
      <c r="G445" s="11"/>
      <c r="H445" s="11"/>
      <c r="I445" s="11"/>
      <c r="J445" s="11"/>
      <c r="K445" s="11"/>
    </row>
    <row r="446">
      <c r="B446" s="11"/>
      <c r="G446" s="11"/>
      <c r="H446" s="11"/>
      <c r="I446" s="11"/>
      <c r="J446" s="11"/>
      <c r="K446" s="11"/>
    </row>
    <row r="447">
      <c r="B447" s="11"/>
      <c r="G447" s="11"/>
      <c r="H447" s="11"/>
      <c r="I447" s="11"/>
      <c r="J447" s="11"/>
      <c r="K447" s="11"/>
    </row>
    <row r="448">
      <c r="B448" s="11"/>
      <c r="G448" s="11"/>
      <c r="H448" s="11"/>
      <c r="I448" s="11"/>
      <c r="J448" s="11"/>
      <c r="K448" s="11"/>
    </row>
    <row r="449">
      <c r="B449" s="11"/>
      <c r="G449" s="11"/>
      <c r="H449" s="11"/>
      <c r="I449" s="11"/>
      <c r="J449" s="11"/>
      <c r="K449" s="11"/>
    </row>
    <row r="450">
      <c r="B450" s="11"/>
      <c r="G450" s="11"/>
      <c r="H450" s="11"/>
      <c r="I450" s="11"/>
      <c r="J450" s="11"/>
      <c r="K450" s="11"/>
    </row>
    <row r="451">
      <c r="B451" s="11"/>
      <c r="G451" s="11"/>
      <c r="H451" s="11"/>
      <c r="I451" s="11"/>
      <c r="J451" s="11"/>
      <c r="K451" s="11"/>
    </row>
    <row r="452">
      <c r="B452" s="11"/>
      <c r="G452" s="11"/>
      <c r="H452" s="11"/>
      <c r="I452" s="11"/>
      <c r="J452" s="11"/>
      <c r="K452" s="11"/>
    </row>
    <row r="453">
      <c r="B453" s="11"/>
      <c r="G453" s="11"/>
      <c r="H453" s="11"/>
      <c r="I453" s="11"/>
      <c r="J453" s="11"/>
      <c r="K453" s="11"/>
    </row>
    <row r="454">
      <c r="B454" s="11"/>
      <c r="G454" s="11"/>
      <c r="H454" s="11"/>
      <c r="I454" s="11"/>
      <c r="J454" s="11"/>
      <c r="K454" s="11"/>
    </row>
    <row r="455">
      <c r="B455" s="11"/>
      <c r="G455" s="11"/>
      <c r="H455" s="11"/>
      <c r="I455" s="11"/>
      <c r="J455" s="11"/>
      <c r="K455" s="11"/>
    </row>
    <row r="456">
      <c r="B456" s="11"/>
      <c r="G456" s="11"/>
      <c r="H456" s="11"/>
      <c r="I456" s="11"/>
      <c r="J456" s="11"/>
      <c r="K456" s="11"/>
    </row>
    <row r="457">
      <c r="B457" s="11"/>
      <c r="G457" s="11"/>
      <c r="H457" s="11"/>
      <c r="I457" s="11"/>
      <c r="J457" s="11"/>
      <c r="K457" s="11"/>
    </row>
    <row r="458">
      <c r="B458" s="11"/>
      <c r="G458" s="11"/>
      <c r="H458" s="11"/>
      <c r="I458" s="11"/>
      <c r="J458" s="11"/>
      <c r="K458" s="11"/>
    </row>
    <row r="459">
      <c r="B459" s="11"/>
      <c r="G459" s="11"/>
      <c r="H459" s="11"/>
      <c r="I459" s="11"/>
      <c r="J459" s="11"/>
      <c r="K459" s="11"/>
    </row>
    <row r="460">
      <c r="B460" s="11"/>
      <c r="G460" s="11"/>
      <c r="H460" s="11"/>
      <c r="I460" s="11"/>
      <c r="J460" s="11"/>
      <c r="K460" s="11"/>
    </row>
    <row r="461">
      <c r="B461" s="11"/>
      <c r="G461" s="11"/>
      <c r="H461" s="11"/>
      <c r="I461" s="11"/>
      <c r="J461" s="11"/>
      <c r="K461" s="11"/>
    </row>
    <row r="462">
      <c r="B462" s="11"/>
      <c r="G462" s="11"/>
      <c r="H462" s="11"/>
      <c r="I462" s="11"/>
      <c r="J462" s="11"/>
      <c r="K462" s="11"/>
    </row>
    <row r="463">
      <c r="B463" s="11"/>
      <c r="G463" s="11"/>
      <c r="H463" s="11"/>
      <c r="I463" s="11"/>
      <c r="J463" s="11"/>
      <c r="K463" s="11"/>
    </row>
    <row r="464">
      <c r="B464" s="11"/>
      <c r="G464" s="11"/>
      <c r="H464" s="11"/>
      <c r="I464" s="11"/>
      <c r="J464" s="11"/>
      <c r="K464" s="11"/>
    </row>
    <row r="465">
      <c r="B465" s="11"/>
      <c r="G465" s="11"/>
      <c r="H465" s="11"/>
      <c r="I465" s="11"/>
      <c r="J465" s="11"/>
      <c r="K465" s="11"/>
    </row>
    <row r="466">
      <c r="B466" s="11"/>
      <c r="G466" s="11"/>
      <c r="H466" s="11"/>
      <c r="I466" s="11"/>
      <c r="J466" s="11"/>
      <c r="K466" s="11"/>
    </row>
    <row r="467">
      <c r="B467" s="11"/>
      <c r="G467" s="11"/>
      <c r="H467" s="11"/>
      <c r="I467" s="11"/>
      <c r="J467" s="11"/>
      <c r="K467" s="11"/>
    </row>
    <row r="468">
      <c r="B468" s="11"/>
      <c r="G468" s="11"/>
      <c r="H468" s="11"/>
      <c r="I468" s="11"/>
      <c r="J468" s="11"/>
      <c r="K468" s="11"/>
    </row>
    <row r="469">
      <c r="B469" s="11"/>
      <c r="G469" s="11"/>
      <c r="H469" s="11"/>
      <c r="I469" s="11"/>
      <c r="J469" s="11"/>
      <c r="K469" s="11"/>
    </row>
    <row r="470">
      <c r="B470" s="11"/>
      <c r="G470" s="11"/>
      <c r="H470" s="11"/>
      <c r="I470" s="11"/>
      <c r="J470" s="11"/>
      <c r="K470" s="11"/>
    </row>
    <row r="471">
      <c r="B471" s="11"/>
      <c r="G471" s="11"/>
      <c r="H471" s="11"/>
      <c r="I471" s="11"/>
      <c r="J471" s="11"/>
      <c r="K471" s="11"/>
    </row>
    <row r="472">
      <c r="B472" s="11"/>
      <c r="G472" s="11"/>
      <c r="H472" s="11"/>
      <c r="I472" s="11"/>
      <c r="J472" s="11"/>
      <c r="K472" s="11"/>
    </row>
    <row r="473">
      <c r="B473" s="11"/>
      <c r="G473" s="11"/>
      <c r="H473" s="11"/>
      <c r="I473" s="11"/>
      <c r="J473" s="11"/>
      <c r="K473" s="11"/>
    </row>
    <row r="474">
      <c r="B474" s="11"/>
      <c r="G474" s="11"/>
      <c r="H474" s="11"/>
      <c r="I474" s="11"/>
      <c r="J474" s="11"/>
      <c r="K474" s="11"/>
    </row>
    <row r="475">
      <c r="B475" s="11"/>
      <c r="G475" s="11"/>
      <c r="H475" s="11"/>
      <c r="I475" s="11"/>
      <c r="J475" s="11"/>
      <c r="K475" s="11"/>
    </row>
    <row r="476">
      <c r="B476" s="11"/>
      <c r="G476" s="11"/>
      <c r="H476" s="11"/>
      <c r="I476" s="11"/>
      <c r="J476" s="11"/>
      <c r="K476" s="11"/>
    </row>
    <row r="477">
      <c r="B477" s="11"/>
      <c r="G477" s="11"/>
      <c r="H477" s="11"/>
      <c r="I477" s="11"/>
      <c r="J477" s="11"/>
      <c r="K477" s="11"/>
    </row>
    <row r="478">
      <c r="B478" s="11"/>
      <c r="G478" s="11"/>
      <c r="H478" s="11"/>
      <c r="I478" s="11"/>
      <c r="J478" s="11"/>
      <c r="K478" s="11"/>
    </row>
    <row r="479">
      <c r="B479" s="11"/>
      <c r="G479" s="11"/>
      <c r="H479" s="11"/>
      <c r="I479" s="11"/>
      <c r="J479" s="11"/>
      <c r="K479" s="11"/>
    </row>
    <row r="480">
      <c r="B480" s="11"/>
      <c r="G480" s="11"/>
      <c r="H480" s="11"/>
      <c r="I480" s="11"/>
      <c r="J480" s="11"/>
      <c r="K480" s="11"/>
    </row>
    <row r="481">
      <c r="B481" s="11"/>
      <c r="G481" s="11"/>
      <c r="H481" s="11"/>
      <c r="I481" s="11"/>
      <c r="J481" s="11"/>
      <c r="K481" s="11"/>
    </row>
    <row r="482">
      <c r="B482" s="11"/>
      <c r="G482" s="11"/>
      <c r="H482" s="11"/>
      <c r="I482" s="11"/>
      <c r="J482" s="11"/>
      <c r="K482" s="11"/>
    </row>
    <row r="483">
      <c r="B483" s="11"/>
      <c r="G483" s="11"/>
      <c r="H483" s="11"/>
      <c r="I483" s="11"/>
      <c r="J483" s="11"/>
      <c r="K483" s="11"/>
    </row>
    <row r="484">
      <c r="B484" s="11"/>
      <c r="G484" s="11"/>
      <c r="H484" s="11"/>
      <c r="I484" s="11"/>
      <c r="J484" s="11"/>
      <c r="K484" s="11"/>
    </row>
    <row r="485">
      <c r="B485" s="11"/>
      <c r="G485" s="11"/>
      <c r="H485" s="11"/>
      <c r="I485" s="11"/>
      <c r="J485" s="11"/>
      <c r="K485" s="11"/>
    </row>
    <row r="486">
      <c r="B486" s="11"/>
      <c r="G486" s="11"/>
      <c r="H486" s="11"/>
      <c r="I486" s="11"/>
      <c r="J486" s="11"/>
      <c r="K486" s="11"/>
    </row>
    <row r="487">
      <c r="B487" s="11"/>
      <c r="G487" s="11"/>
      <c r="H487" s="11"/>
      <c r="I487" s="11"/>
      <c r="J487" s="11"/>
      <c r="K487" s="11"/>
    </row>
    <row r="488">
      <c r="B488" s="11"/>
      <c r="G488" s="11"/>
      <c r="H488" s="11"/>
      <c r="I488" s="11"/>
      <c r="J488" s="11"/>
      <c r="K488" s="11"/>
    </row>
    <row r="489">
      <c r="B489" s="11"/>
      <c r="G489" s="11"/>
      <c r="H489" s="11"/>
      <c r="I489" s="11"/>
      <c r="J489" s="11"/>
      <c r="K489" s="11"/>
    </row>
    <row r="490">
      <c r="B490" s="11"/>
      <c r="G490" s="11"/>
      <c r="H490" s="11"/>
      <c r="I490" s="11"/>
      <c r="J490" s="11"/>
      <c r="K490" s="11"/>
    </row>
    <row r="491">
      <c r="B491" s="11"/>
      <c r="G491" s="11"/>
      <c r="H491" s="11"/>
      <c r="I491" s="11"/>
      <c r="J491" s="11"/>
      <c r="K491" s="11"/>
    </row>
    <row r="492">
      <c r="B492" s="11"/>
      <c r="G492" s="11"/>
      <c r="H492" s="11"/>
      <c r="I492" s="11"/>
      <c r="J492" s="11"/>
      <c r="K492" s="11"/>
    </row>
    <row r="493">
      <c r="B493" s="11"/>
      <c r="G493" s="11"/>
      <c r="H493" s="11"/>
      <c r="I493" s="11"/>
      <c r="J493" s="11"/>
      <c r="K493" s="11"/>
    </row>
    <row r="494">
      <c r="B494" s="11"/>
      <c r="G494" s="11"/>
      <c r="H494" s="11"/>
      <c r="I494" s="11"/>
      <c r="J494" s="11"/>
      <c r="K494" s="11"/>
    </row>
    <row r="495">
      <c r="B495" s="11"/>
      <c r="G495" s="11"/>
      <c r="H495" s="11"/>
      <c r="I495" s="11"/>
      <c r="J495" s="11"/>
      <c r="K495" s="11"/>
    </row>
    <row r="496">
      <c r="B496" s="11"/>
      <c r="G496" s="11"/>
      <c r="H496" s="11"/>
      <c r="I496" s="11"/>
      <c r="J496" s="11"/>
      <c r="K496" s="11"/>
    </row>
    <row r="497">
      <c r="B497" s="11"/>
      <c r="G497" s="11"/>
      <c r="H497" s="11"/>
      <c r="I497" s="11"/>
      <c r="J497" s="11"/>
      <c r="K497" s="11"/>
    </row>
    <row r="498">
      <c r="B498" s="11"/>
      <c r="G498" s="11"/>
      <c r="H498" s="11"/>
      <c r="I498" s="11"/>
      <c r="J498" s="11"/>
      <c r="K498" s="11"/>
    </row>
    <row r="499">
      <c r="B499" s="11"/>
      <c r="G499" s="11"/>
      <c r="H499" s="11"/>
      <c r="I499" s="11"/>
      <c r="J499" s="11"/>
      <c r="K499" s="11"/>
    </row>
    <row r="500">
      <c r="B500" s="11"/>
      <c r="G500" s="11"/>
      <c r="H500" s="11"/>
      <c r="I500" s="11"/>
      <c r="J500" s="11"/>
      <c r="K500" s="11"/>
    </row>
    <row r="501">
      <c r="B501" s="11"/>
      <c r="G501" s="11"/>
      <c r="H501" s="11"/>
      <c r="I501" s="11"/>
      <c r="J501" s="11"/>
      <c r="K501" s="11"/>
    </row>
    <row r="502">
      <c r="B502" s="11"/>
      <c r="G502" s="11"/>
      <c r="H502" s="11"/>
      <c r="I502" s="11"/>
      <c r="J502" s="11"/>
      <c r="K502" s="11"/>
    </row>
    <row r="503">
      <c r="B503" s="11"/>
      <c r="G503" s="11"/>
      <c r="H503" s="11"/>
      <c r="I503" s="11"/>
      <c r="J503" s="11"/>
      <c r="K503" s="11"/>
    </row>
    <row r="504">
      <c r="B504" s="11"/>
      <c r="G504" s="11"/>
      <c r="H504" s="11"/>
      <c r="I504" s="11"/>
      <c r="J504" s="11"/>
      <c r="K504" s="11"/>
    </row>
    <row r="505">
      <c r="B505" s="11"/>
      <c r="G505" s="11"/>
      <c r="H505" s="11"/>
      <c r="I505" s="11"/>
      <c r="J505" s="11"/>
      <c r="K505" s="11"/>
    </row>
    <row r="506">
      <c r="B506" s="11"/>
      <c r="G506" s="11"/>
      <c r="H506" s="11"/>
      <c r="I506" s="11"/>
      <c r="J506" s="11"/>
      <c r="K506" s="11"/>
    </row>
    <row r="507">
      <c r="B507" s="11"/>
      <c r="G507" s="11"/>
      <c r="H507" s="11"/>
      <c r="I507" s="11"/>
      <c r="J507" s="11"/>
      <c r="K507" s="11"/>
    </row>
    <row r="508">
      <c r="B508" s="11"/>
      <c r="G508" s="11"/>
      <c r="H508" s="11"/>
      <c r="I508" s="11"/>
      <c r="J508" s="11"/>
      <c r="K508" s="11"/>
    </row>
    <row r="509">
      <c r="B509" s="11"/>
      <c r="G509" s="11"/>
      <c r="H509" s="11"/>
      <c r="I509" s="11"/>
      <c r="J509" s="11"/>
      <c r="K509" s="11"/>
    </row>
    <row r="510">
      <c r="B510" s="11"/>
      <c r="G510" s="11"/>
      <c r="H510" s="11"/>
      <c r="I510" s="11"/>
      <c r="J510" s="11"/>
      <c r="K510" s="11"/>
    </row>
    <row r="511">
      <c r="B511" s="11"/>
      <c r="G511" s="11"/>
      <c r="H511" s="11"/>
      <c r="I511" s="11"/>
      <c r="J511" s="11"/>
      <c r="K511" s="11"/>
    </row>
    <row r="512">
      <c r="B512" s="11"/>
      <c r="G512" s="11"/>
      <c r="H512" s="11"/>
      <c r="I512" s="11"/>
      <c r="J512" s="11"/>
      <c r="K512" s="11"/>
    </row>
    <row r="513">
      <c r="B513" s="11"/>
      <c r="G513" s="11"/>
      <c r="H513" s="11"/>
      <c r="I513" s="11"/>
      <c r="J513" s="11"/>
      <c r="K513" s="11"/>
    </row>
    <row r="514">
      <c r="B514" s="11"/>
      <c r="G514" s="11"/>
      <c r="H514" s="11"/>
      <c r="I514" s="11"/>
      <c r="J514" s="11"/>
      <c r="K514" s="11"/>
    </row>
    <row r="515">
      <c r="B515" s="11"/>
      <c r="G515" s="11"/>
      <c r="H515" s="11"/>
      <c r="I515" s="11"/>
      <c r="J515" s="11"/>
      <c r="K515" s="11"/>
    </row>
    <row r="516">
      <c r="B516" s="11"/>
      <c r="G516" s="11"/>
      <c r="H516" s="11"/>
      <c r="I516" s="11"/>
      <c r="J516" s="11"/>
      <c r="K516" s="11"/>
    </row>
    <row r="517">
      <c r="B517" s="11"/>
      <c r="G517" s="11"/>
      <c r="H517" s="11"/>
      <c r="I517" s="11"/>
      <c r="J517" s="11"/>
      <c r="K517" s="11"/>
    </row>
    <row r="518">
      <c r="B518" s="11"/>
      <c r="G518" s="11"/>
      <c r="H518" s="11"/>
      <c r="I518" s="11"/>
      <c r="J518" s="11"/>
      <c r="K518" s="11"/>
    </row>
    <row r="519">
      <c r="B519" s="11"/>
      <c r="G519" s="11"/>
      <c r="H519" s="11"/>
      <c r="I519" s="11"/>
      <c r="J519" s="11"/>
      <c r="K519" s="11"/>
    </row>
    <row r="520">
      <c r="B520" s="11"/>
      <c r="G520" s="11"/>
      <c r="H520" s="11"/>
      <c r="I520" s="11"/>
      <c r="J520" s="11"/>
      <c r="K520" s="11"/>
    </row>
    <row r="521">
      <c r="B521" s="11"/>
      <c r="G521" s="11"/>
      <c r="H521" s="11"/>
      <c r="I521" s="11"/>
      <c r="J521" s="11"/>
      <c r="K521" s="11"/>
    </row>
    <row r="522">
      <c r="B522" s="11"/>
      <c r="G522" s="11"/>
      <c r="H522" s="11"/>
      <c r="I522" s="11"/>
      <c r="J522" s="11"/>
      <c r="K522" s="11"/>
    </row>
    <row r="523">
      <c r="B523" s="11"/>
      <c r="G523" s="11"/>
      <c r="H523" s="11"/>
      <c r="I523" s="11"/>
      <c r="J523" s="11"/>
      <c r="K523" s="11"/>
    </row>
    <row r="524">
      <c r="B524" s="11"/>
      <c r="G524" s="11"/>
      <c r="H524" s="11"/>
      <c r="I524" s="11"/>
      <c r="J524" s="11"/>
      <c r="K524" s="11"/>
    </row>
    <row r="525">
      <c r="B525" s="11"/>
      <c r="G525" s="11"/>
      <c r="H525" s="11"/>
      <c r="I525" s="11"/>
      <c r="J525" s="11"/>
      <c r="K525" s="11"/>
    </row>
    <row r="526">
      <c r="B526" s="11"/>
      <c r="G526" s="11"/>
      <c r="H526" s="11"/>
      <c r="I526" s="11"/>
      <c r="J526" s="11"/>
      <c r="K526" s="11"/>
    </row>
    <row r="527">
      <c r="B527" s="11"/>
      <c r="G527" s="11"/>
      <c r="H527" s="11"/>
      <c r="I527" s="11"/>
      <c r="J527" s="11"/>
      <c r="K527" s="11"/>
    </row>
    <row r="528">
      <c r="B528" s="11"/>
      <c r="G528" s="11"/>
      <c r="H528" s="11"/>
      <c r="I528" s="11"/>
      <c r="J528" s="11"/>
      <c r="K528" s="11"/>
    </row>
    <row r="529">
      <c r="B529" s="11"/>
      <c r="G529" s="11"/>
      <c r="H529" s="11"/>
      <c r="I529" s="11"/>
      <c r="J529" s="11"/>
      <c r="K529" s="11"/>
    </row>
    <row r="530">
      <c r="B530" s="11"/>
      <c r="G530" s="11"/>
      <c r="H530" s="11"/>
      <c r="I530" s="11"/>
      <c r="J530" s="11"/>
      <c r="K530" s="11"/>
    </row>
    <row r="531">
      <c r="B531" s="11"/>
      <c r="G531" s="11"/>
      <c r="H531" s="11"/>
      <c r="I531" s="11"/>
      <c r="J531" s="11"/>
      <c r="K531" s="11"/>
    </row>
    <row r="532">
      <c r="B532" s="11"/>
      <c r="G532" s="11"/>
      <c r="H532" s="11"/>
      <c r="I532" s="11"/>
      <c r="J532" s="11"/>
      <c r="K532" s="11"/>
    </row>
    <row r="533">
      <c r="B533" s="11"/>
      <c r="G533" s="11"/>
      <c r="H533" s="11"/>
      <c r="I533" s="11"/>
      <c r="J533" s="11"/>
      <c r="K533" s="11"/>
    </row>
    <row r="534">
      <c r="B534" s="11"/>
      <c r="G534" s="11"/>
      <c r="H534" s="11"/>
      <c r="I534" s="11"/>
      <c r="J534" s="11"/>
      <c r="K534" s="11"/>
    </row>
    <row r="535">
      <c r="B535" s="11"/>
      <c r="G535" s="11"/>
      <c r="H535" s="11"/>
      <c r="I535" s="11"/>
      <c r="J535" s="11"/>
      <c r="K535" s="11"/>
    </row>
    <row r="536">
      <c r="B536" s="11"/>
      <c r="G536" s="11"/>
      <c r="H536" s="11"/>
      <c r="I536" s="11"/>
      <c r="J536" s="11"/>
      <c r="K536" s="11"/>
    </row>
    <row r="537">
      <c r="B537" s="11"/>
      <c r="G537" s="11"/>
      <c r="H537" s="11"/>
      <c r="I537" s="11"/>
      <c r="J537" s="11"/>
      <c r="K537" s="11"/>
    </row>
    <row r="538">
      <c r="B538" s="11"/>
      <c r="G538" s="11"/>
      <c r="H538" s="11"/>
      <c r="I538" s="11"/>
      <c r="J538" s="11"/>
      <c r="K538" s="11"/>
    </row>
    <row r="539">
      <c r="B539" s="11"/>
      <c r="G539" s="11"/>
      <c r="H539" s="11"/>
      <c r="I539" s="11"/>
      <c r="J539" s="11"/>
      <c r="K539" s="11"/>
    </row>
    <row r="540">
      <c r="B540" s="11"/>
      <c r="G540" s="11"/>
      <c r="H540" s="11"/>
      <c r="I540" s="11"/>
      <c r="J540" s="11"/>
      <c r="K540" s="11"/>
    </row>
    <row r="541">
      <c r="B541" s="11"/>
      <c r="G541" s="11"/>
      <c r="H541" s="11"/>
      <c r="I541" s="11"/>
      <c r="J541" s="11"/>
      <c r="K541" s="11"/>
    </row>
    <row r="542">
      <c r="B542" s="11"/>
      <c r="G542" s="11"/>
      <c r="H542" s="11"/>
      <c r="I542" s="11"/>
      <c r="J542" s="11"/>
      <c r="K542" s="11"/>
    </row>
    <row r="543">
      <c r="B543" s="11"/>
      <c r="G543" s="11"/>
      <c r="H543" s="11"/>
      <c r="I543" s="11"/>
      <c r="J543" s="11"/>
      <c r="K543" s="11"/>
    </row>
    <row r="544">
      <c r="B544" s="11"/>
      <c r="G544" s="11"/>
      <c r="H544" s="11"/>
      <c r="I544" s="11"/>
      <c r="J544" s="11"/>
      <c r="K544" s="11"/>
    </row>
    <row r="545">
      <c r="B545" s="11"/>
      <c r="G545" s="11"/>
      <c r="H545" s="11"/>
      <c r="I545" s="11"/>
      <c r="J545" s="11"/>
      <c r="K545" s="11"/>
    </row>
    <row r="546">
      <c r="B546" s="11"/>
      <c r="G546" s="11"/>
      <c r="H546" s="11"/>
      <c r="I546" s="11"/>
      <c r="J546" s="11"/>
      <c r="K546" s="11"/>
    </row>
    <row r="547">
      <c r="B547" s="11"/>
      <c r="G547" s="11"/>
      <c r="H547" s="11"/>
      <c r="I547" s="11"/>
      <c r="J547" s="11"/>
      <c r="K547" s="11"/>
    </row>
    <row r="548">
      <c r="B548" s="11"/>
      <c r="G548" s="11"/>
      <c r="H548" s="11"/>
      <c r="I548" s="11"/>
      <c r="J548" s="11"/>
      <c r="K548" s="11"/>
    </row>
    <row r="549">
      <c r="B549" s="11"/>
      <c r="G549" s="11"/>
      <c r="H549" s="11"/>
      <c r="I549" s="11"/>
      <c r="J549" s="11"/>
      <c r="K549" s="11"/>
    </row>
    <row r="550">
      <c r="B550" s="11"/>
      <c r="G550" s="11"/>
      <c r="H550" s="11"/>
      <c r="I550" s="11"/>
      <c r="J550" s="11"/>
      <c r="K550" s="11"/>
    </row>
    <row r="551">
      <c r="B551" s="11"/>
      <c r="G551" s="11"/>
      <c r="H551" s="11"/>
      <c r="I551" s="11"/>
      <c r="J551" s="11"/>
      <c r="K551" s="11"/>
    </row>
    <row r="552">
      <c r="B552" s="11"/>
      <c r="G552" s="11"/>
      <c r="H552" s="11"/>
      <c r="I552" s="11"/>
      <c r="J552" s="11"/>
      <c r="K552" s="11"/>
    </row>
    <row r="553">
      <c r="B553" s="11"/>
      <c r="G553" s="11"/>
      <c r="H553" s="11"/>
      <c r="I553" s="11"/>
      <c r="J553" s="11"/>
      <c r="K553" s="11"/>
    </row>
    <row r="554">
      <c r="B554" s="11"/>
      <c r="G554" s="11"/>
      <c r="H554" s="11"/>
      <c r="I554" s="11"/>
      <c r="J554" s="11"/>
      <c r="K554" s="11"/>
    </row>
    <row r="555">
      <c r="B555" s="11"/>
      <c r="G555" s="11"/>
      <c r="H555" s="11"/>
      <c r="I555" s="11"/>
      <c r="J555" s="11"/>
      <c r="K555" s="11"/>
    </row>
    <row r="556">
      <c r="B556" s="11"/>
      <c r="G556" s="11"/>
      <c r="H556" s="11"/>
      <c r="I556" s="11"/>
      <c r="J556" s="11"/>
      <c r="K556" s="11"/>
    </row>
    <row r="557">
      <c r="B557" s="11"/>
      <c r="G557" s="11"/>
      <c r="H557" s="11"/>
      <c r="I557" s="11"/>
      <c r="J557" s="11"/>
      <c r="K557" s="11"/>
    </row>
    <row r="558">
      <c r="B558" s="11"/>
      <c r="G558" s="11"/>
      <c r="H558" s="11"/>
      <c r="I558" s="11"/>
      <c r="J558" s="11"/>
      <c r="K558" s="11"/>
    </row>
    <row r="559">
      <c r="B559" s="11"/>
      <c r="G559" s="11"/>
      <c r="H559" s="11"/>
      <c r="I559" s="11"/>
      <c r="J559" s="11"/>
      <c r="K559" s="11"/>
    </row>
    <row r="560">
      <c r="B560" s="11"/>
      <c r="G560" s="11"/>
      <c r="H560" s="11"/>
      <c r="I560" s="11"/>
      <c r="J560" s="11"/>
      <c r="K560" s="11"/>
    </row>
    <row r="561">
      <c r="B561" s="11"/>
      <c r="G561" s="11"/>
      <c r="H561" s="11"/>
      <c r="I561" s="11"/>
      <c r="J561" s="11"/>
      <c r="K561" s="11"/>
    </row>
    <row r="562">
      <c r="B562" s="11"/>
      <c r="G562" s="11"/>
      <c r="H562" s="11"/>
      <c r="I562" s="11"/>
      <c r="J562" s="11"/>
      <c r="K562" s="11"/>
    </row>
    <row r="563">
      <c r="B563" s="11"/>
      <c r="G563" s="11"/>
      <c r="H563" s="11"/>
      <c r="I563" s="11"/>
      <c r="J563" s="11"/>
      <c r="K563" s="11"/>
    </row>
    <row r="564">
      <c r="B564" s="11"/>
      <c r="G564" s="11"/>
      <c r="H564" s="11"/>
      <c r="I564" s="11"/>
      <c r="J564" s="11"/>
      <c r="K564" s="11"/>
    </row>
    <row r="565">
      <c r="B565" s="11"/>
      <c r="G565" s="11"/>
      <c r="H565" s="11"/>
      <c r="I565" s="11"/>
      <c r="J565" s="11"/>
      <c r="K565" s="11"/>
    </row>
    <row r="566">
      <c r="B566" s="11"/>
      <c r="G566" s="11"/>
      <c r="H566" s="11"/>
      <c r="I566" s="11"/>
      <c r="J566" s="11"/>
      <c r="K566" s="11"/>
    </row>
    <row r="567">
      <c r="B567" s="11"/>
      <c r="G567" s="11"/>
      <c r="H567" s="11"/>
      <c r="I567" s="11"/>
      <c r="J567" s="11"/>
      <c r="K567" s="11"/>
    </row>
    <row r="568">
      <c r="B568" s="11"/>
      <c r="G568" s="11"/>
      <c r="H568" s="11"/>
      <c r="I568" s="11"/>
      <c r="J568" s="11"/>
      <c r="K568" s="11"/>
    </row>
    <row r="569">
      <c r="B569" s="11"/>
      <c r="G569" s="11"/>
      <c r="H569" s="11"/>
      <c r="I569" s="11"/>
      <c r="J569" s="11"/>
      <c r="K569" s="11"/>
    </row>
    <row r="570">
      <c r="B570" s="11"/>
      <c r="G570" s="11"/>
      <c r="H570" s="11"/>
      <c r="I570" s="11"/>
      <c r="J570" s="11"/>
      <c r="K570" s="11"/>
    </row>
    <row r="571">
      <c r="B571" s="11"/>
      <c r="G571" s="11"/>
      <c r="H571" s="11"/>
      <c r="I571" s="11"/>
      <c r="J571" s="11"/>
      <c r="K571" s="11"/>
    </row>
    <row r="572">
      <c r="B572" s="11"/>
      <c r="G572" s="11"/>
      <c r="H572" s="11"/>
      <c r="I572" s="11"/>
      <c r="J572" s="11"/>
      <c r="K572" s="11"/>
    </row>
    <row r="573">
      <c r="B573" s="11"/>
      <c r="G573" s="11"/>
      <c r="H573" s="11"/>
      <c r="I573" s="11"/>
      <c r="J573" s="11"/>
      <c r="K573" s="11"/>
    </row>
    <row r="574">
      <c r="B574" s="11"/>
      <c r="G574" s="11"/>
      <c r="H574" s="11"/>
      <c r="I574" s="11"/>
      <c r="J574" s="11"/>
      <c r="K574" s="11"/>
    </row>
    <row r="575">
      <c r="B575" s="11"/>
      <c r="G575" s="11"/>
      <c r="H575" s="11"/>
      <c r="I575" s="11"/>
      <c r="J575" s="11"/>
      <c r="K575" s="11"/>
    </row>
    <row r="576">
      <c r="B576" s="11"/>
      <c r="G576" s="11"/>
      <c r="H576" s="11"/>
      <c r="I576" s="11"/>
      <c r="J576" s="11"/>
      <c r="K576" s="11"/>
    </row>
    <row r="577">
      <c r="B577" s="11"/>
      <c r="G577" s="11"/>
      <c r="H577" s="11"/>
      <c r="I577" s="11"/>
      <c r="J577" s="11"/>
      <c r="K577" s="11"/>
    </row>
    <row r="578">
      <c r="B578" s="11"/>
      <c r="G578" s="11"/>
      <c r="H578" s="11"/>
      <c r="I578" s="11"/>
      <c r="J578" s="11"/>
      <c r="K578" s="11"/>
    </row>
    <row r="579">
      <c r="B579" s="11"/>
      <c r="G579" s="11"/>
      <c r="H579" s="11"/>
      <c r="I579" s="11"/>
      <c r="J579" s="11"/>
      <c r="K579" s="11"/>
    </row>
    <row r="580">
      <c r="B580" s="11"/>
      <c r="G580" s="11"/>
      <c r="H580" s="11"/>
      <c r="I580" s="11"/>
      <c r="J580" s="11"/>
      <c r="K580" s="11"/>
    </row>
    <row r="581">
      <c r="B581" s="11"/>
      <c r="G581" s="11"/>
      <c r="H581" s="11"/>
      <c r="I581" s="11"/>
      <c r="J581" s="11"/>
      <c r="K581" s="11"/>
    </row>
    <row r="582">
      <c r="B582" s="11"/>
      <c r="G582" s="11"/>
      <c r="H582" s="11"/>
      <c r="I582" s="11"/>
      <c r="J582" s="11"/>
      <c r="K582" s="11"/>
    </row>
    <row r="583">
      <c r="B583" s="11"/>
      <c r="G583" s="11"/>
      <c r="H583" s="11"/>
      <c r="I583" s="11"/>
      <c r="J583" s="11"/>
      <c r="K583" s="11"/>
    </row>
    <row r="584">
      <c r="B584" s="11"/>
      <c r="G584" s="11"/>
      <c r="H584" s="11"/>
      <c r="I584" s="11"/>
      <c r="J584" s="11"/>
      <c r="K584" s="11"/>
    </row>
    <row r="585">
      <c r="B585" s="11"/>
      <c r="G585" s="11"/>
      <c r="H585" s="11"/>
      <c r="I585" s="11"/>
      <c r="J585" s="11"/>
      <c r="K585" s="11"/>
    </row>
    <row r="586">
      <c r="B586" s="11"/>
      <c r="G586" s="11"/>
      <c r="H586" s="11"/>
      <c r="I586" s="11"/>
      <c r="J586" s="11"/>
      <c r="K586" s="11"/>
    </row>
    <row r="587">
      <c r="B587" s="11"/>
      <c r="G587" s="11"/>
      <c r="H587" s="11"/>
      <c r="I587" s="11"/>
      <c r="J587" s="11"/>
      <c r="K587" s="11"/>
    </row>
    <row r="588">
      <c r="B588" s="11"/>
      <c r="G588" s="11"/>
      <c r="H588" s="11"/>
      <c r="I588" s="11"/>
      <c r="J588" s="11"/>
      <c r="K588" s="11"/>
    </row>
    <row r="589">
      <c r="B589" s="11"/>
      <c r="G589" s="11"/>
      <c r="H589" s="11"/>
      <c r="I589" s="11"/>
      <c r="J589" s="11"/>
      <c r="K589" s="11"/>
    </row>
    <row r="590">
      <c r="B590" s="11"/>
      <c r="G590" s="11"/>
      <c r="H590" s="11"/>
      <c r="I590" s="11"/>
      <c r="J590" s="11"/>
      <c r="K590" s="11"/>
    </row>
    <row r="591">
      <c r="B591" s="11"/>
      <c r="G591" s="11"/>
      <c r="H591" s="11"/>
      <c r="I591" s="11"/>
      <c r="J591" s="11"/>
      <c r="K591" s="11"/>
    </row>
    <row r="592">
      <c r="B592" s="11"/>
      <c r="G592" s="11"/>
      <c r="H592" s="11"/>
      <c r="I592" s="11"/>
      <c r="J592" s="11"/>
      <c r="K592" s="11"/>
    </row>
    <row r="593">
      <c r="B593" s="11"/>
      <c r="G593" s="11"/>
      <c r="H593" s="11"/>
      <c r="I593" s="11"/>
      <c r="J593" s="11"/>
      <c r="K593" s="11"/>
    </row>
    <row r="594">
      <c r="B594" s="11"/>
      <c r="G594" s="11"/>
      <c r="H594" s="11"/>
      <c r="I594" s="11"/>
      <c r="J594" s="11"/>
      <c r="K594" s="11"/>
    </row>
    <row r="595">
      <c r="B595" s="11"/>
      <c r="G595" s="11"/>
      <c r="H595" s="11"/>
      <c r="I595" s="11"/>
      <c r="J595" s="11"/>
      <c r="K595" s="11"/>
    </row>
    <row r="596">
      <c r="B596" s="11"/>
      <c r="G596" s="11"/>
      <c r="H596" s="11"/>
      <c r="I596" s="11"/>
      <c r="J596" s="11"/>
      <c r="K596" s="11"/>
    </row>
    <row r="597">
      <c r="B597" s="11"/>
      <c r="G597" s="11"/>
      <c r="H597" s="11"/>
      <c r="I597" s="11"/>
      <c r="J597" s="11"/>
      <c r="K597" s="11"/>
    </row>
    <row r="598">
      <c r="B598" s="11"/>
      <c r="G598" s="11"/>
      <c r="H598" s="11"/>
      <c r="I598" s="11"/>
      <c r="J598" s="11"/>
      <c r="K598" s="11"/>
    </row>
    <row r="599">
      <c r="B599" s="11"/>
      <c r="G599" s="11"/>
      <c r="H599" s="11"/>
      <c r="I599" s="11"/>
      <c r="J599" s="11"/>
      <c r="K599" s="11"/>
    </row>
    <row r="600">
      <c r="B600" s="11"/>
      <c r="G600" s="11"/>
      <c r="H600" s="11"/>
      <c r="I600" s="11"/>
      <c r="J600" s="11"/>
      <c r="K600" s="11"/>
    </row>
    <row r="601">
      <c r="B601" s="11"/>
      <c r="G601" s="11"/>
      <c r="H601" s="11"/>
      <c r="I601" s="11"/>
      <c r="J601" s="11"/>
      <c r="K601" s="11"/>
    </row>
    <row r="602">
      <c r="B602" s="11"/>
      <c r="G602" s="11"/>
      <c r="H602" s="11"/>
      <c r="I602" s="11"/>
      <c r="J602" s="11"/>
      <c r="K602" s="11"/>
    </row>
    <row r="603">
      <c r="B603" s="11"/>
      <c r="G603" s="11"/>
      <c r="H603" s="11"/>
      <c r="I603" s="11"/>
      <c r="J603" s="11"/>
      <c r="K603" s="11"/>
    </row>
    <row r="604">
      <c r="B604" s="11"/>
      <c r="G604" s="11"/>
      <c r="H604" s="11"/>
      <c r="I604" s="11"/>
      <c r="J604" s="11"/>
      <c r="K604" s="11"/>
    </row>
    <row r="605">
      <c r="B605" s="11"/>
      <c r="G605" s="11"/>
      <c r="H605" s="11"/>
      <c r="I605" s="11"/>
      <c r="J605" s="11"/>
      <c r="K605" s="11"/>
    </row>
    <row r="606">
      <c r="B606" s="11"/>
      <c r="G606" s="11"/>
      <c r="H606" s="11"/>
      <c r="I606" s="11"/>
      <c r="J606" s="11"/>
      <c r="K606" s="11"/>
    </row>
    <row r="607">
      <c r="B607" s="11"/>
      <c r="G607" s="11"/>
      <c r="H607" s="11"/>
      <c r="I607" s="11"/>
      <c r="J607" s="11"/>
      <c r="K607" s="11"/>
    </row>
    <row r="608">
      <c r="B608" s="11"/>
      <c r="G608" s="11"/>
      <c r="H608" s="11"/>
      <c r="I608" s="11"/>
      <c r="J608" s="11"/>
      <c r="K608" s="11"/>
    </row>
    <row r="609">
      <c r="B609" s="11"/>
      <c r="G609" s="11"/>
      <c r="H609" s="11"/>
      <c r="I609" s="11"/>
      <c r="J609" s="11"/>
      <c r="K609" s="11"/>
    </row>
    <row r="610">
      <c r="B610" s="11"/>
      <c r="G610" s="11"/>
      <c r="H610" s="11"/>
      <c r="I610" s="11"/>
      <c r="J610" s="11"/>
      <c r="K610" s="11"/>
    </row>
    <row r="611">
      <c r="B611" s="11"/>
      <c r="G611" s="11"/>
      <c r="H611" s="11"/>
      <c r="I611" s="11"/>
      <c r="J611" s="11"/>
      <c r="K611" s="11"/>
    </row>
    <row r="612">
      <c r="B612" s="11"/>
      <c r="G612" s="11"/>
      <c r="H612" s="11"/>
      <c r="I612" s="11"/>
      <c r="J612" s="11"/>
      <c r="K612" s="11"/>
    </row>
    <row r="613">
      <c r="B613" s="11"/>
      <c r="G613" s="11"/>
      <c r="H613" s="11"/>
      <c r="I613" s="11"/>
      <c r="J613" s="11"/>
      <c r="K613" s="11"/>
    </row>
    <row r="614">
      <c r="B614" s="11"/>
      <c r="G614" s="11"/>
      <c r="H614" s="11"/>
      <c r="I614" s="11"/>
      <c r="J614" s="11"/>
      <c r="K614" s="11"/>
    </row>
    <row r="615">
      <c r="B615" s="11"/>
      <c r="G615" s="11"/>
      <c r="H615" s="11"/>
      <c r="I615" s="11"/>
      <c r="J615" s="11"/>
      <c r="K615" s="11"/>
    </row>
    <row r="616">
      <c r="B616" s="11"/>
      <c r="G616" s="11"/>
      <c r="H616" s="11"/>
      <c r="I616" s="11"/>
      <c r="J616" s="11"/>
      <c r="K616" s="11"/>
    </row>
    <row r="617">
      <c r="B617" s="11"/>
      <c r="G617" s="11"/>
      <c r="H617" s="11"/>
      <c r="I617" s="11"/>
      <c r="J617" s="11"/>
      <c r="K617" s="11"/>
    </row>
    <row r="618">
      <c r="B618" s="11"/>
      <c r="G618" s="11"/>
      <c r="H618" s="11"/>
      <c r="I618" s="11"/>
      <c r="J618" s="11"/>
      <c r="K618" s="11"/>
    </row>
    <row r="619">
      <c r="B619" s="11"/>
      <c r="G619" s="11"/>
      <c r="H619" s="11"/>
      <c r="I619" s="11"/>
      <c r="J619" s="11"/>
      <c r="K619" s="11"/>
    </row>
    <row r="620">
      <c r="B620" s="11"/>
      <c r="G620" s="11"/>
      <c r="H620" s="11"/>
      <c r="I620" s="11"/>
      <c r="J620" s="11"/>
      <c r="K620" s="11"/>
    </row>
    <row r="621">
      <c r="B621" s="11"/>
      <c r="G621" s="11"/>
      <c r="H621" s="11"/>
      <c r="I621" s="11"/>
      <c r="J621" s="11"/>
      <c r="K621" s="11"/>
    </row>
    <row r="622">
      <c r="B622" s="11"/>
      <c r="G622" s="11"/>
      <c r="H622" s="11"/>
      <c r="I622" s="11"/>
      <c r="J622" s="11"/>
      <c r="K622" s="11"/>
    </row>
    <row r="623">
      <c r="B623" s="11"/>
      <c r="G623" s="11"/>
      <c r="H623" s="11"/>
      <c r="I623" s="11"/>
      <c r="J623" s="11"/>
      <c r="K623" s="11"/>
    </row>
    <row r="624">
      <c r="B624" s="11"/>
      <c r="G624" s="11"/>
      <c r="H624" s="11"/>
      <c r="I624" s="11"/>
      <c r="J624" s="11"/>
      <c r="K624" s="11"/>
    </row>
    <row r="625">
      <c r="B625" s="11"/>
      <c r="G625" s="11"/>
      <c r="H625" s="11"/>
      <c r="I625" s="11"/>
      <c r="J625" s="11"/>
      <c r="K625" s="11"/>
    </row>
    <row r="626">
      <c r="B626" s="11"/>
      <c r="G626" s="11"/>
      <c r="H626" s="11"/>
      <c r="I626" s="11"/>
      <c r="J626" s="11"/>
      <c r="K626" s="11"/>
    </row>
    <row r="627">
      <c r="B627" s="11"/>
      <c r="G627" s="11"/>
      <c r="H627" s="11"/>
      <c r="I627" s="11"/>
      <c r="J627" s="11"/>
      <c r="K627" s="11"/>
    </row>
    <row r="628">
      <c r="B628" s="11"/>
      <c r="G628" s="11"/>
      <c r="H628" s="11"/>
      <c r="I628" s="11"/>
      <c r="J628" s="11"/>
      <c r="K628" s="11"/>
    </row>
    <row r="629">
      <c r="B629" s="11"/>
      <c r="G629" s="11"/>
      <c r="H629" s="11"/>
      <c r="I629" s="11"/>
      <c r="J629" s="11"/>
      <c r="K629" s="11"/>
    </row>
    <row r="630">
      <c r="B630" s="11"/>
      <c r="G630" s="11"/>
      <c r="H630" s="11"/>
      <c r="I630" s="11"/>
      <c r="J630" s="11"/>
      <c r="K630" s="11"/>
    </row>
    <row r="631">
      <c r="B631" s="11"/>
      <c r="G631" s="11"/>
      <c r="H631" s="11"/>
      <c r="I631" s="11"/>
      <c r="J631" s="11"/>
      <c r="K631" s="11"/>
    </row>
    <row r="632">
      <c r="B632" s="11"/>
      <c r="G632" s="11"/>
      <c r="H632" s="11"/>
      <c r="I632" s="11"/>
      <c r="J632" s="11"/>
      <c r="K632" s="11"/>
    </row>
    <row r="633">
      <c r="B633" s="11"/>
      <c r="G633" s="11"/>
      <c r="H633" s="11"/>
      <c r="I633" s="11"/>
      <c r="J633" s="11"/>
      <c r="K633" s="11"/>
    </row>
    <row r="634">
      <c r="B634" s="11"/>
      <c r="G634" s="11"/>
      <c r="H634" s="11"/>
      <c r="I634" s="11"/>
      <c r="J634" s="11"/>
      <c r="K634" s="11"/>
    </row>
    <row r="635">
      <c r="B635" s="11"/>
      <c r="G635" s="11"/>
      <c r="H635" s="11"/>
      <c r="I635" s="11"/>
      <c r="J635" s="11"/>
      <c r="K635" s="11"/>
    </row>
    <row r="636">
      <c r="B636" s="11"/>
      <c r="G636" s="11"/>
      <c r="H636" s="11"/>
      <c r="I636" s="11"/>
      <c r="J636" s="11"/>
      <c r="K636" s="11"/>
    </row>
    <row r="637">
      <c r="B637" s="11"/>
      <c r="G637" s="11"/>
      <c r="H637" s="11"/>
      <c r="I637" s="11"/>
      <c r="J637" s="11"/>
      <c r="K637" s="11"/>
    </row>
    <row r="638">
      <c r="B638" s="11"/>
      <c r="G638" s="11"/>
      <c r="H638" s="11"/>
      <c r="I638" s="11"/>
      <c r="J638" s="11"/>
      <c r="K638" s="11"/>
    </row>
    <row r="639">
      <c r="B639" s="11"/>
      <c r="G639" s="11"/>
      <c r="H639" s="11"/>
      <c r="I639" s="11"/>
      <c r="J639" s="11"/>
      <c r="K639" s="11"/>
    </row>
    <row r="640">
      <c r="B640" s="11"/>
      <c r="G640" s="11"/>
      <c r="H640" s="11"/>
      <c r="I640" s="11"/>
      <c r="J640" s="11"/>
      <c r="K640" s="11"/>
    </row>
    <row r="641">
      <c r="B641" s="11"/>
      <c r="G641" s="11"/>
      <c r="H641" s="11"/>
      <c r="I641" s="11"/>
      <c r="J641" s="11"/>
      <c r="K641" s="11"/>
    </row>
    <row r="642">
      <c r="B642" s="11"/>
      <c r="G642" s="11"/>
      <c r="H642" s="11"/>
      <c r="I642" s="11"/>
      <c r="J642" s="11"/>
      <c r="K642" s="11"/>
    </row>
    <row r="643">
      <c r="B643" s="11"/>
      <c r="G643" s="11"/>
      <c r="H643" s="11"/>
      <c r="I643" s="11"/>
      <c r="J643" s="11"/>
      <c r="K643" s="11"/>
    </row>
    <row r="644">
      <c r="B644" s="11"/>
      <c r="G644" s="11"/>
      <c r="H644" s="11"/>
      <c r="I644" s="11"/>
      <c r="J644" s="11"/>
      <c r="K644" s="11"/>
    </row>
    <row r="645">
      <c r="B645" s="11"/>
      <c r="G645" s="11"/>
      <c r="H645" s="11"/>
      <c r="I645" s="11"/>
      <c r="J645" s="11"/>
      <c r="K645" s="11"/>
    </row>
    <row r="646">
      <c r="B646" s="11"/>
      <c r="G646" s="11"/>
      <c r="H646" s="11"/>
      <c r="I646" s="11"/>
      <c r="J646" s="11"/>
      <c r="K646" s="11"/>
    </row>
    <row r="647">
      <c r="B647" s="11"/>
      <c r="G647" s="11"/>
      <c r="H647" s="11"/>
      <c r="I647" s="11"/>
      <c r="J647" s="11"/>
      <c r="K647" s="11"/>
    </row>
    <row r="648">
      <c r="B648" s="11"/>
      <c r="G648" s="11"/>
      <c r="H648" s="11"/>
      <c r="I648" s="11"/>
      <c r="J648" s="11"/>
      <c r="K648" s="11"/>
    </row>
    <row r="649">
      <c r="B649" s="11"/>
      <c r="G649" s="11"/>
      <c r="H649" s="11"/>
      <c r="I649" s="11"/>
      <c r="J649" s="11"/>
      <c r="K649" s="11"/>
    </row>
    <row r="650">
      <c r="B650" s="11"/>
      <c r="G650" s="11"/>
      <c r="H650" s="11"/>
      <c r="I650" s="11"/>
      <c r="J650" s="11"/>
      <c r="K650" s="11"/>
    </row>
    <row r="651">
      <c r="B651" s="11"/>
      <c r="G651" s="11"/>
      <c r="H651" s="11"/>
      <c r="I651" s="11"/>
      <c r="J651" s="11"/>
      <c r="K651" s="11"/>
    </row>
    <row r="652">
      <c r="B652" s="11"/>
      <c r="G652" s="11"/>
      <c r="H652" s="11"/>
      <c r="I652" s="11"/>
      <c r="J652" s="11"/>
      <c r="K652" s="11"/>
    </row>
    <row r="653">
      <c r="B653" s="11"/>
      <c r="G653" s="11"/>
      <c r="H653" s="11"/>
      <c r="I653" s="11"/>
      <c r="J653" s="11"/>
      <c r="K653" s="11"/>
    </row>
    <row r="654">
      <c r="B654" s="11"/>
      <c r="G654" s="11"/>
      <c r="H654" s="11"/>
      <c r="I654" s="11"/>
      <c r="J654" s="11"/>
      <c r="K654" s="11"/>
    </row>
    <row r="655">
      <c r="B655" s="11"/>
      <c r="G655" s="11"/>
      <c r="H655" s="11"/>
      <c r="I655" s="11"/>
      <c r="J655" s="11"/>
      <c r="K655" s="11"/>
    </row>
    <row r="656">
      <c r="B656" s="11"/>
      <c r="G656" s="11"/>
      <c r="H656" s="11"/>
      <c r="I656" s="11"/>
      <c r="J656" s="11"/>
      <c r="K656" s="11"/>
    </row>
    <row r="657">
      <c r="B657" s="11"/>
      <c r="G657" s="11"/>
      <c r="H657" s="11"/>
      <c r="I657" s="11"/>
      <c r="J657" s="11"/>
      <c r="K657" s="11"/>
    </row>
    <row r="658">
      <c r="B658" s="11"/>
      <c r="G658" s="11"/>
      <c r="H658" s="11"/>
      <c r="I658" s="11"/>
      <c r="J658" s="11"/>
      <c r="K658" s="11"/>
    </row>
    <row r="659">
      <c r="B659" s="11"/>
      <c r="G659" s="11"/>
      <c r="H659" s="11"/>
      <c r="I659" s="11"/>
      <c r="J659" s="11"/>
      <c r="K659" s="11"/>
    </row>
    <row r="660">
      <c r="B660" s="11"/>
      <c r="G660" s="11"/>
      <c r="H660" s="11"/>
      <c r="I660" s="11"/>
      <c r="J660" s="11"/>
      <c r="K660" s="11"/>
    </row>
    <row r="661">
      <c r="B661" s="11"/>
      <c r="G661" s="11"/>
      <c r="H661" s="11"/>
      <c r="I661" s="11"/>
      <c r="J661" s="11"/>
      <c r="K661" s="11"/>
    </row>
    <row r="662">
      <c r="B662" s="11"/>
      <c r="G662" s="11"/>
      <c r="H662" s="11"/>
      <c r="I662" s="11"/>
      <c r="J662" s="11"/>
      <c r="K662" s="11"/>
    </row>
    <row r="663">
      <c r="B663" s="11"/>
      <c r="G663" s="11"/>
      <c r="H663" s="11"/>
      <c r="I663" s="11"/>
      <c r="J663" s="11"/>
      <c r="K663" s="11"/>
    </row>
    <row r="664">
      <c r="B664" s="11"/>
      <c r="G664" s="11"/>
      <c r="H664" s="11"/>
      <c r="I664" s="11"/>
      <c r="J664" s="11"/>
      <c r="K664" s="11"/>
    </row>
    <row r="665">
      <c r="B665" s="11"/>
      <c r="G665" s="11"/>
      <c r="H665" s="11"/>
      <c r="I665" s="11"/>
      <c r="J665" s="11"/>
      <c r="K665" s="11"/>
    </row>
    <row r="666">
      <c r="B666" s="11"/>
      <c r="G666" s="11"/>
      <c r="H666" s="11"/>
      <c r="I666" s="11"/>
      <c r="J666" s="11"/>
      <c r="K666" s="11"/>
    </row>
    <row r="667">
      <c r="B667" s="11"/>
      <c r="G667" s="11"/>
      <c r="H667" s="11"/>
      <c r="I667" s="11"/>
      <c r="J667" s="11"/>
      <c r="K667" s="11"/>
    </row>
    <row r="668">
      <c r="B668" s="11"/>
      <c r="G668" s="11"/>
      <c r="H668" s="11"/>
      <c r="I668" s="11"/>
      <c r="J668" s="11"/>
      <c r="K668" s="11"/>
    </row>
    <row r="669">
      <c r="B669" s="11"/>
      <c r="G669" s="11"/>
      <c r="H669" s="11"/>
      <c r="I669" s="11"/>
      <c r="J669" s="11"/>
      <c r="K669" s="11"/>
    </row>
    <row r="670">
      <c r="B670" s="11"/>
      <c r="G670" s="11"/>
      <c r="H670" s="11"/>
      <c r="I670" s="11"/>
      <c r="J670" s="11"/>
      <c r="K670" s="11"/>
    </row>
    <row r="671">
      <c r="B671" s="11"/>
      <c r="G671" s="11"/>
      <c r="H671" s="11"/>
      <c r="I671" s="11"/>
      <c r="J671" s="11"/>
      <c r="K671" s="11"/>
    </row>
    <row r="672">
      <c r="B672" s="11"/>
      <c r="G672" s="11"/>
      <c r="H672" s="11"/>
      <c r="I672" s="11"/>
      <c r="J672" s="11"/>
      <c r="K672" s="11"/>
    </row>
    <row r="673">
      <c r="B673" s="11"/>
      <c r="G673" s="11"/>
      <c r="H673" s="11"/>
      <c r="I673" s="11"/>
      <c r="J673" s="11"/>
      <c r="K673" s="11"/>
    </row>
    <row r="674">
      <c r="B674" s="11"/>
      <c r="G674" s="11"/>
      <c r="H674" s="11"/>
      <c r="I674" s="11"/>
      <c r="J674" s="11"/>
      <c r="K674" s="11"/>
    </row>
    <row r="675">
      <c r="B675" s="11"/>
      <c r="G675" s="11"/>
      <c r="H675" s="11"/>
      <c r="I675" s="11"/>
      <c r="J675" s="11"/>
      <c r="K675" s="11"/>
    </row>
    <row r="676">
      <c r="B676" s="11"/>
      <c r="G676" s="11"/>
      <c r="H676" s="11"/>
      <c r="I676" s="11"/>
      <c r="J676" s="11"/>
      <c r="K676" s="11"/>
    </row>
    <row r="677">
      <c r="B677" s="11"/>
      <c r="G677" s="11"/>
      <c r="H677" s="11"/>
      <c r="I677" s="11"/>
      <c r="J677" s="11"/>
      <c r="K677" s="11"/>
    </row>
    <row r="678">
      <c r="B678" s="11"/>
      <c r="G678" s="11"/>
      <c r="H678" s="11"/>
      <c r="I678" s="11"/>
      <c r="J678" s="11"/>
      <c r="K678" s="11"/>
    </row>
    <row r="679">
      <c r="B679" s="11"/>
      <c r="G679" s="11"/>
      <c r="H679" s="11"/>
      <c r="I679" s="11"/>
      <c r="J679" s="11"/>
      <c r="K679" s="11"/>
    </row>
    <row r="680">
      <c r="B680" s="11"/>
      <c r="G680" s="11"/>
      <c r="H680" s="11"/>
      <c r="I680" s="11"/>
      <c r="J680" s="11"/>
      <c r="K680" s="11"/>
    </row>
    <row r="681">
      <c r="B681" s="11"/>
      <c r="G681" s="11"/>
      <c r="H681" s="11"/>
      <c r="I681" s="11"/>
      <c r="J681" s="11"/>
      <c r="K681" s="11"/>
    </row>
    <row r="682">
      <c r="B682" s="11"/>
      <c r="G682" s="11"/>
      <c r="H682" s="11"/>
      <c r="I682" s="11"/>
      <c r="J682" s="11"/>
      <c r="K682" s="11"/>
    </row>
    <row r="683">
      <c r="B683" s="11"/>
      <c r="G683" s="11"/>
      <c r="H683" s="11"/>
      <c r="I683" s="11"/>
      <c r="J683" s="11"/>
      <c r="K683" s="11"/>
    </row>
    <row r="684">
      <c r="B684" s="11"/>
      <c r="G684" s="11"/>
      <c r="H684" s="11"/>
      <c r="I684" s="11"/>
      <c r="J684" s="11"/>
      <c r="K684" s="11"/>
    </row>
    <row r="685">
      <c r="B685" s="11"/>
      <c r="G685" s="11"/>
      <c r="H685" s="11"/>
      <c r="I685" s="11"/>
      <c r="J685" s="11"/>
      <c r="K685" s="11"/>
    </row>
    <row r="686">
      <c r="B686" s="11"/>
      <c r="G686" s="11"/>
      <c r="H686" s="11"/>
      <c r="I686" s="11"/>
      <c r="J686" s="11"/>
      <c r="K686" s="11"/>
    </row>
    <row r="687">
      <c r="B687" s="11"/>
      <c r="G687" s="11"/>
      <c r="H687" s="11"/>
      <c r="I687" s="11"/>
      <c r="J687" s="11"/>
      <c r="K687" s="11"/>
    </row>
    <row r="688">
      <c r="B688" s="11"/>
      <c r="G688" s="11"/>
      <c r="H688" s="11"/>
      <c r="I688" s="11"/>
      <c r="J688" s="11"/>
      <c r="K688" s="11"/>
    </row>
    <row r="689">
      <c r="B689" s="11"/>
      <c r="G689" s="11"/>
      <c r="H689" s="11"/>
      <c r="I689" s="11"/>
      <c r="J689" s="11"/>
      <c r="K689" s="11"/>
    </row>
    <row r="690">
      <c r="B690" s="11"/>
      <c r="G690" s="11"/>
      <c r="H690" s="11"/>
      <c r="I690" s="11"/>
      <c r="J690" s="11"/>
      <c r="K690" s="11"/>
    </row>
    <row r="691">
      <c r="B691" s="11"/>
      <c r="G691" s="11"/>
      <c r="H691" s="11"/>
      <c r="I691" s="11"/>
      <c r="J691" s="11"/>
      <c r="K691" s="11"/>
    </row>
    <row r="692">
      <c r="B692" s="11"/>
      <c r="G692" s="11"/>
      <c r="H692" s="11"/>
      <c r="I692" s="11"/>
      <c r="J692" s="11"/>
      <c r="K692" s="11"/>
    </row>
    <row r="693">
      <c r="B693" s="11"/>
      <c r="G693" s="11"/>
      <c r="H693" s="11"/>
      <c r="I693" s="11"/>
      <c r="J693" s="11"/>
      <c r="K693" s="11"/>
    </row>
    <row r="694">
      <c r="B694" s="11"/>
      <c r="G694" s="11"/>
      <c r="H694" s="11"/>
      <c r="I694" s="11"/>
      <c r="J694" s="11"/>
      <c r="K694" s="11"/>
    </row>
    <row r="695">
      <c r="B695" s="11"/>
      <c r="G695" s="11"/>
      <c r="H695" s="11"/>
      <c r="I695" s="11"/>
      <c r="J695" s="11"/>
      <c r="K695" s="11"/>
    </row>
    <row r="696">
      <c r="B696" s="11"/>
      <c r="G696" s="11"/>
      <c r="H696" s="11"/>
      <c r="I696" s="11"/>
      <c r="J696" s="11"/>
      <c r="K696" s="11"/>
    </row>
    <row r="697">
      <c r="B697" s="11"/>
      <c r="G697" s="11"/>
      <c r="H697" s="11"/>
      <c r="I697" s="11"/>
      <c r="J697" s="11"/>
      <c r="K697" s="11"/>
    </row>
    <row r="698">
      <c r="B698" s="11"/>
      <c r="G698" s="11"/>
      <c r="H698" s="11"/>
      <c r="I698" s="11"/>
      <c r="J698" s="11"/>
      <c r="K698" s="11"/>
    </row>
    <row r="699">
      <c r="B699" s="11"/>
      <c r="G699" s="11"/>
      <c r="H699" s="11"/>
      <c r="I699" s="11"/>
      <c r="J699" s="11"/>
      <c r="K699" s="11"/>
    </row>
    <row r="700">
      <c r="B700" s="11"/>
      <c r="G700" s="11"/>
      <c r="H700" s="11"/>
      <c r="I700" s="11"/>
      <c r="J700" s="11"/>
      <c r="K700" s="11"/>
    </row>
    <row r="701">
      <c r="B701" s="11"/>
      <c r="G701" s="11"/>
      <c r="H701" s="11"/>
      <c r="I701" s="11"/>
      <c r="J701" s="11"/>
      <c r="K701" s="11"/>
    </row>
    <row r="702">
      <c r="B702" s="11"/>
      <c r="G702" s="11"/>
      <c r="H702" s="11"/>
      <c r="I702" s="11"/>
      <c r="J702" s="11"/>
      <c r="K702" s="11"/>
    </row>
    <row r="703">
      <c r="B703" s="11"/>
      <c r="G703" s="11"/>
      <c r="H703" s="11"/>
      <c r="I703" s="11"/>
      <c r="J703" s="11"/>
      <c r="K703" s="11"/>
    </row>
    <row r="704">
      <c r="B704" s="11"/>
      <c r="G704" s="11"/>
      <c r="H704" s="11"/>
      <c r="I704" s="11"/>
      <c r="J704" s="11"/>
      <c r="K704" s="11"/>
    </row>
    <row r="705">
      <c r="B705" s="11"/>
      <c r="G705" s="11"/>
      <c r="H705" s="11"/>
      <c r="I705" s="11"/>
      <c r="J705" s="11"/>
      <c r="K705" s="11"/>
    </row>
    <row r="706">
      <c r="B706" s="11"/>
      <c r="G706" s="11"/>
      <c r="H706" s="11"/>
      <c r="I706" s="11"/>
      <c r="J706" s="11"/>
      <c r="K706" s="11"/>
    </row>
    <row r="707">
      <c r="B707" s="11"/>
      <c r="G707" s="11"/>
      <c r="H707" s="11"/>
      <c r="I707" s="11"/>
      <c r="J707" s="11"/>
      <c r="K707" s="11"/>
    </row>
    <row r="708">
      <c r="B708" s="11"/>
      <c r="G708" s="11"/>
      <c r="H708" s="11"/>
      <c r="I708" s="11"/>
      <c r="J708" s="11"/>
      <c r="K708" s="11"/>
    </row>
    <row r="709">
      <c r="B709" s="11"/>
      <c r="G709" s="11"/>
      <c r="H709" s="11"/>
      <c r="I709" s="11"/>
      <c r="J709" s="11"/>
      <c r="K709" s="11"/>
    </row>
    <row r="710">
      <c r="B710" s="11"/>
      <c r="G710" s="11"/>
      <c r="H710" s="11"/>
      <c r="I710" s="11"/>
      <c r="J710" s="11"/>
      <c r="K710" s="11"/>
    </row>
    <row r="711">
      <c r="B711" s="11"/>
      <c r="G711" s="11"/>
      <c r="H711" s="11"/>
      <c r="I711" s="11"/>
      <c r="J711" s="11"/>
      <c r="K711" s="11"/>
    </row>
    <row r="712">
      <c r="B712" s="11"/>
      <c r="G712" s="11"/>
      <c r="H712" s="11"/>
      <c r="I712" s="11"/>
      <c r="J712" s="11"/>
      <c r="K712" s="11"/>
    </row>
    <row r="713">
      <c r="B713" s="11"/>
      <c r="G713" s="11"/>
      <c r="H713" s="11"/>
      <c r="I713" s="11"/>
      <c r="J713" s="11"/>
      <c r="K713" s="11"/>
    </row>
    <row r="714">
      <c r="B714" s="11"/>
      <c r="G714" s="11"/>
      <c r="H714" s="11"/>
      <c r="I714" s="11"/>
      <c r="J714" s="11"/>
      <c r="K714" s="11"/>
    </row>
    <row r="715">
      <c r="B715" s="11"/>
      <c r="G715" s="11"/>
      <c r="H715" s="11"/>
      <c r="I715" s="11"/>
      <c r="J715" s="11"/>
      <c r="K715" s="11"/>
    </row>
    <row r="716">
      <c r="B716" s="11"/>
      <c r="G716" s="11"/>
      <c r="H716" s="11"/>
      <c r="I716" s="11"/>
      <c r="J716" s="11"/>
      <c r="K716" s="11"/>
    </row>
    <row r="717">
      <c r="B717" s="11"/>
      <c r="G717" s="11"/>
      <c r="H717" s="11"/>
      <c r="I717" s="11"/>
      <c r="J717" s="11"/>
      <c r="K717" s="11"/>
    </row>
    <row r="718">
      <c r="B718" s="11"/>
      <c r="G718" s="11"/>
      <c r="H718" s="11"/>
      <c r="I718" s="11"/>
      <c r="J718" s="11"/>
      <c r="K718" s="11"/>
    </row>
    <row r="719">
      <c r="B719" s="11"/>
      <c r="G719" s="11"/>
      <c r="H719" s="11"/>
      <c r="I719" s="11"/>
      <c r="J719" s="11"/>
      <c r="K719" s="11"/>
    </row>
    <row r="720">
      <c r="B720" s="11"/>
      <c r="G720" s="11"/>
      <c r="H720" s="11"/>
      <c r="I720" s="11"/>
      <c r="J720" s="11"/>
      <c r="K720" s="11"/>
    </row>
    <row r="721">
      <c r="B721" s="11"/>
      <c r="G721" s="11"/>
      <c r="H721" s="11"/>
      <c r="I721" s="11"/>
      <c r="J721" s="11"/>
      <c r="K721" s="11"/>
    </row>
    <row r="722">
      <c r="B722" s="11"/>
      <c r="G722" s="11"/>
      <c r="H722" s="11"/>
      <c r="I722" s="11"/>
      <c r="J722" s="11"/>
      <c r="K722" s="11"/>
    </row>
    <row r="723">
      <c r="B723" s="11"/>
      <c r="G723" s="11"/>
      <c r="H723" s="11"/>
      <c r="I723" s="11"/>
      <c r="J723" s="11"/>
      <c r="K723" s="11"/>
    </row>
    <row r="724">
      <c r="B724" s="11"/>
      <c r="G724" s="11"/>
      <c r="H724" s="11"/>
      <c r="I724" s="11"/>
      <c r="J724" s="11"/>
      <c r="K724" s="11"/>
    </row>
    <row r="725">
      <c r="B725" s="11"/>
      <c r="G725" s="11"/>
      <c r="H725" s="11"/>
      <c r="I725" s="11"/>
      <c r="J725" s="11"/>
      <c r="K725" s="11"/>
    </row>
    <row r="726">
      <c r="B726" s="11"/>
      <c r="G726" s="11"/>
      <c r="H726" s="11"/>
      <c r="I726" s="11"/>
      <c r="J726" s="11"/>
      <c r="K726" s="11"/>
    </row>
    <row r="727">
      <c r="B727" s="11"/>
      <c r="G727" s="11"/>
      <c r="H727" s="11"/>
      <c r="I727" s="11"/>
      <c r="J727" s="11"/>
      <c r="K727" s="11"/>
    </row>
    <row r="728">
      <c r="B728" s="11"/>
      <c r="G728" s="11"/>
      <c r="H728" s="11"/>
      <c r="I728" s="11"/>
      <c r="J728" s="11"/>
      <c r="K728" s="11"/>
    </row>
    <row r="729">
      <c r="B729" s="11"/>
      <c r="G729" s="11"/>
      <c r="H729" s="11"/>
      <c r="I729" s="11"/>
      <c r="J729" s="11"/>
      <c r="K729" s="11"/>
    </row>
    <row r="730">
      <c r="B730" s="11"/>
      <c r="G730" s="11"/>
      <c r="H730" s="11"/>
      <c r="I730" s="11"/>
      <c r="J730" s="11"/>
      <c r="K730" s="11"/>
    </row>
    <row r="731">
      <c r="B731" s="11"/>
      <c r="G731" s="11"/>
      <c r="H731" s="11"/>
      <c r="I731" s="11"/>
      <c r="J731" s="11"/>
      <c r="K731" s="11"/>
    </row>
    <row r="732">
      <c r="B732" s="11"/>
      <c r="G732" s="11"/>
      <c r="H732" s="11"/>
      <c r="I732" s="11"/>
      <c r="J732" s="11"/>
      <c r="K732" s="11"/>
    </row>
    <row r="733">
      <c r="B733" s="11"/>
      <c r="G733" s="11"/>
      <c r="H733" s="11"/>
      <c r="I733" s="11"/>
      <c r="J733" s="11"/>
      <c r="K733" s="11"/>
    </row>
    <row r="734">
      <c r="B734" s="11"/>
      <c r="G734" s="11"/>
      <c r="H734" s="11"/>
      <c r="I734" s="11"/>
      <c r="J734" s="11"/>
      <c r="K734" s="11"/>
    </row>
    <row r="735">
      <c r="B735" s="11"/>
      <c r="G735" s="11"/>
      <c r="H735" s="11"/>
      <c r="I735" s="11"/>
      <c r="J735" s="11"/>
      <c r="K735" s="11"/>
    </row>
    <row r="736">
      <c r="B736" s="11"/>
      <c r="G736" s="11"/>
      <c r="H736" s="11"/>
      <c r="I736" s="11"/>
      <c r="J736" s="11"/>
      <c r="K736" s="11"/>
    </row>
    <row r="737">
      <c r="B737" s="11"/>
      <c r="G737" s="11"/>
      <c r="H737" s="11"/>
      <c r="I737" s="11"/>
      <c r="J737" s="11"/>
      <c r="K737" s="11"/>
    </row>
    <row r="738">
      <c r="B738" s="11"/>
      <c r="G738" s="11"/>
      <c r="H738" s="11"/>
      <c r="I738" s="11"/>
      <c r="J738" s="11"/>
      <c r="K738" s="11"/>
    </row>
    <row r="739">
      <c r="B739" s="11"/>
      <c r="G739" s="11"/>
      <c r="H739" s="11"/>
      <c r="I739" s="11"/>
      <c r="J739" s="11"/>
      <c r="K739" s="11"/>
    </row>
    <row r="740">
      <c r="B740" s="11"/>
      <c r="G740" s="11"/>
      <c r="H740" s="11"/>
      <c r="I740" s="11"/>
      <c r="J740" s="11"/>
      <c r="K740" s="11"/>
    </row>
    <row r="741">
      <c r="B741" s="11"/>
      <c r="G741" s="11"/>
      <c r="H741" s="11"/>
      <c r="I741" s="11"/>
      <c r="J741" s="11"/>
      <c r="K741" s="11"/>
    </row>
    <row r="742">
      <c r="B742" s="11"/>
      <c r="G742" s="11"/>
      <c r="H742" s="11"/>
      <c r="I742" s="11"/>
      <c r="J742" s="11"/>
      <c r="K742" s="11"/>
    </row>
    <row r="743">
      <c r="B743" s="11"/>
      <c r="G743" s="11"/>
      <c r="H743" s="11"/>
      <c r="I743" s="11"/>
      <c r="J743" s="11"/>
      <c r="K743" s="11"/>
    </row>
    <row r="744">
      <c r="B744" s="11"/>
      <c r="G744" s="11"/>
      <c r="H744" s="11"/>
      <c r="I744" s="11"/>
      <c r="J744" s="11"/>
      <c r="K744" s="11"/>
    </row>
    <row r="745">
      <c r="B745" s="11"/>
      <c r="G745" s="11"/>
      <c r="H745" s="11"/>
      <c r="I745" s="11"/>
      <c r="J745" s="11"/>
      <c r="K745" s="11"/>
    </row>
    <row r="746">
      <c r="B746" s="11"/>
      <c r="G746" s="11"/>
      <c r="H746" s="11"/>
      <c r="I746" s="11"/>
      <c r="J746" s="11"/>
      <c r="K746" s="11"/>
    </row>
    <row r="747">
      <c r="B747" s="11"/>
      <c r="G747" s="11"/>
      <c r="H747" s="11"/>
      <c r="I747" s="11"/>
      <c r="J747" s="11"/>
      <c r="K747" s="11"/>
    </row>
    <row r="748">
      <c r="B748" s="11"/>
      <c r="G748" s="11"/>
      <c r="H748" s="11"/>
      <c r="I748" s="11"/>
      <c r="J748" s="11"/>
      <c r="K748" s="11"/>
    </row>
    <row r="749">
      <c r="B749" s="11"/>
      <c r="G749" s="11"/>
      <c r="H749" s="11"/>
      <c r="I749" s="11"/>
      <c r="J749" s="11"/>
      <c r="K749" s="11"/>
    </row>
    <row r="750">
      <c r="B750" s="11"/>
      <c r="G750" s="11"/>
      <c r="H750" s="11"/>
      <c r="I750" s="11"/>
      <c r="J750" s="11"/>
      <c r="K750" s="11"/>
    </row>
    <row r="751">
      <c r="B751" s="11"/>
      <c r="G751" s="11"/>
      <c r="H751" s="11"/>
      <c r="I751" s="11"/>
      <c r="J751" s="11"/>
      <c r="K751" s="11"/>
    </row>
    <row r="752">
      <c r="B752" s="11"/>
      <c r="G752" s="11"/>
      <c r="H752" s="11"/>
      <c r="I752" s="11"/>
      <c r="J752" s="11"/>
      <c r="K752" s="11"/>
    </row>
    <row r="753">
      <c r="B753" s="11"/>
      <c r="G753" s="11"/>
      <c r="H753" s="11"/>
      <c r="I753" s="11"/>
      <c r="J753" s="11"/>
      <c r="K753" s="11"/>
    </row>
    <row r="754">
      <c r="B754" s="11"/>
      <c r="G754" s="11"/>
      <c r="H754" s="11"/>
      <c r="I754" s="11"/>
      <c r="J754" s="11"/>
      <c r="K754" s="11"/>
    </row>
    <row r="755">
      <c r="B755" s="11"/>
      <c r="G755" s="11"/>
      <c r="H755" s="11"/>
      <c r="I755" s="11"/>
      <c r="J755" s="11"/>
      <c r="K755" s="11"/>
    </row>
    <row r="756">
      <c r="B756" s="11"/>
      <c r="G756" s="11"/>
      <c r="H756" s="11"/>
      <c r="I756" s="11"/>
      <c r="J756" s="11"/>
      <c r="K756" s="11"/>
    </row>
    <row r="757">
      <c r="B757" s="11"/>
      <c r="G757" s="11"/>
      <c r="H757" s="11"/>
      <c r="I757" s="11"/>
      <c r="J757" s="11"/>
      <c r="K757" s="11"/>
    </row>
    <row r="758">
      <c r="B758" s="11"/>
      <c r="G758" s="11"/>
      <c r="H758" s="11"/>
      <c r="I758" s="11"/>
      <c r="J758" s="11"/>
      <c r="K758" s="11"/>
    </row>
    <row r="759">
      <c r="B759" s="11"/>
      <c r="G759" s="11"/>
      <c r="H759" s="11"/>
      <c r="I759" s="11"/>
      <c r="J759" s="11"/>
      <c r="K759" s="11"/>
    </row>
    <row r="760">
      <c r="B760" s="11"/>
      <c r="G760" s="11"/>
      <c r="H760" s="11"/>
      <c r="I760" s="11"/>
      <c r="J760" s="11"/>
      <c r="K760" s="11"/>
    </row>
    <row r="761">
      <c r="B761" s="11"/>
      <c r="G761" s="11"/>
      <c r="H761" s="11"/>
      <c r="I761" s="11"/>
      <c r="J761" s="11"/>
      <c r="K761" s="11"/>
    </row>
    <row r="762">
      <c r="B762" s="11"/>
      <c r="G762" s="11"/>
      <c r="H762" s="11"/>
      <c r="I762" s="11"/>
      <c r="J762" s="11"/>
      <c r="K762" s="11"/>
    </row>
    <row r="763">
      <c r="B763" s="11"/>
      <c r="G763" s="11"/>
      <c r="H763" s="11"/>
      <c r="I763" s="11"/>
      <c r="J763" s="11"/>
      <c r="K763" s="11"/>
    </row>
    <row r="764">
      <c r="B764" s="11"/>
      <c r="G764" s="11"/>
      <c r="H764" s="11"/>
      <c r="I764" s="11"/>
      <c r="J764" s="11"/>
      <c r="K764" s="11"/>
    </row>
    <row r="765">
      <c r="B765" s="11"/>
      <c r="G765" s="11"/>
      <c r="H765" s="11"/>
      <c r="I765" s="11"/>
      <c r="J765" s="11"/>
      <c r="K765" s="11"/>
    </row>
    <row r="766">
      <c r="B766" s="11"/>
      <c r="G766" s="11"/>
      <c r="H766" s="11"/>
      <c r="I766" s="11"/>
      <c r="J766" s="11"/>
      <c r="K766" s="11"/>
    </row>
    <row r="767">
      <c r="B767" s="11"/>
      <c r="G767" s="11"/>
      <c r="H767" s="11"/>
      <c r="I767" s="11"/>
      <c r="J767" s="11"/>
      <c r="K767" s="11"/>
    </row>
    <row r="768">
      <c r="B768" s="11"/>
      <c r="G768" s="11"/>
      <c r="H768" s="11"/>
      <c r="I768" s="11"/>
      <c r="J768" s="11"/>
      <c r="K768" s="11"/>
    </row>
    <row r="769">
      <c r="B769" s="11"/>
      <c r="G769" s="11"/>
      <c r="H769" s="11"/>
      <c r="I769" s="11"/>
      <c r="J769" s="11"/>
      <c r="K769" s="11"/>
    </row>
    <row r="770">
      <c r="B770" s="11"/>
      <c r="G770" s="11"/>
      <c r="H770" s="11"/>
      <c r="I770" s="11"/>
      <c r="J770" s="11"/>
      <c r="K770" s="11"/>
    </row>
    <row r="771">
      <c r="B771" s="11"/>
      <c r="G771" s="11"/>
      <c r="H771" s="11"/>
      <c r="I771" s="11"/>
      <c r="J771" s="11"/>
      <c r="K771" s="11"/>
    </row>
    <row r="772">
      <c r="B772" s="11"/>
      <c r="G772" s="11"/>
      <c r="H772" s="11"/>
      <c r="I772" s="11"/>
      <c r="J772" s="11"/>
      <c r="K772" s="11"/>
    </row>
    <row r="773">
      <c r="B773" s="11"/>
      <c r="G773" s="11"/>
      <c r="H773" s="11"/>
      <c r="I773" s="11"/>
      <c r="J773" s="11"/>
      <c r="K773" s="11"/>
    </row>
    <row r="774">
      <c r="B774" s="11"/>
      <c r="G774" s="11"/>
      <c r="H774" s="11"/>
      <c r="I774" s="11"/>
      <c r="J774" s="11"/>
      <c r="K774" s="11"/>
    </row>
    <row r="775">
      <c r="B775" s="11"/>
      <c r="G775" s="11"/>
      <c r="H775" s="11"/>
      <c r="I775" s="11"/>
      <c r="J775" s="11"/>
      <c r="K775" s="11"/>
    </row>
    <row r="776">
      <c r="B776" s="11"/>
      <c r="G776" s="11"/>
      <c r="H776" s="11"/>
      <c r="I776" s="11"/>
      <c r="J776" s="11"/>
      <c r="K776" s="11"/>
    </row>
    <row r="777">
      <c r="B777" s="11"/>
      <c r="G777" s="11"/>
      <c r="H777" s="11"/>
      <c r="I777" s="11"/>
      <c r="J777" s="11"/>
      <c r="K777" s="11"/>
    </row>
    <row r="778">
      <c r="B778" s="11"/>
      <c r="G778" s="11"/>
      <c r="H778" s="11"/>
      <c r="I778" s="11"/>
      <c r="J778" s="11"/>
      <c r="K778" s="11"/>
    </row>
    <row r="779">
      <c r="B779" s="11"/>
      <c r="G779" s="11"/>
      <c r="H779" s="11"/>
      <c r="I779" s="11"/>
      <c r="J779" s="11"/>
      <c r="K779" s="11"/>
    </row>
    <row r="780">
      <c r="B780" s="11"/>
      <c r="G780" s="11"/>
      <c r="H780" s="11"/>
      <c r="I780" s="11"/>
      <c r="J780" s="11"/>
      <c r="K780" s="11"/>
    </row>
    <row r="781">
      <c r="B781" s="11"/>
      <c r="G781" s="11"/>
      <c r="H781" s="11"/>
      <c r="I781" s="11"/>
      <c r="J781" s="11"/>
      <c r="K781" s="11"/>
    </row>
    <row r="782">
      <c r="B782" s="11"/>
      <c r="G782" s="11"/>
      <c r="H782" s="11"/>
      <c r="I782" s="11"/>
      <c r="J782" s="11"/>
      <c r="K782" s="11"/>
    </row>
    <row r="783">
      <c r="B783" s="11"/>
      <c r="G783" s="11"/>
      <c r="H783" s="11"/>
      <c r="I783" s="11"/>
      <c r="J783" s="11"/>
      <c r="K783" s="11"/>
    </row>
    <row r="784">
      <c r="B784" s="11"/>
      <c r="G784" s="11"/>
      <c r="H784" s="11"/>
      <c r="I784" s="11"/>
      <c r="J784" s="11"/>
      <c r="K784" s="11"/>
    </row>
    <row r="785">
      <c r="B785" s="11"/>
      <c r="G785" s="11"/>
      <c r="H785" s="11"/>
      <c r="I785" s="11"/>
      <c r="J785" s="11"/>
      <c r="K785" s="11"/>
    </row>
    <row r="786">
      <c r="B786" s="11"/>
      <c r="G786" s="11"/>
      <c r="H786" s="11"/>
      <c r="I786" s="11"/>
      <c r="J786" s="11"/>
      <c r="K786" s="11"/>
    </row>
    <row r="787">
      <c r="B787" s="11"/>
      <c r="G787" s="11"/>
      <c r="H787" s="11"/>
      <c r="I787" s="11"/>
      <c r="J787" s="11"/>
      <c r="K787" s="11"/>
    </row>
    <row r="788">
      <c r="B788" s="11"/>
      <c r="G788" s="11"/>
      <c r="H788" s="11"/>
      <c r="I788" s="11"/>
      <c r="J788" s="11"/>
      <c r="K788" s="11"/>
    </row>
    <row r="789">
      <c r="B789" s="11"/>
      <c r="G789" s="11"/>
      <c r="H789" s="11"/>
      <c r="I789" s="11"/>
      <c r="J789" s="11"/>
      <c r="K789" s="11"/>
    </row>
    <row r="790">
      <c r="B790" s="11"/>
      <c r="G790" s="11"/>
      <c r="H790" s="11"/>
      <c r="I790" s="11"/>
      <c r="J790" s="11"/>
      <c r="K790" s="11"/>
    </row>
    <row r="791">
      <c r="B791" s="11"/>
      <c r="G791" s="11"/>
      <c r="H791" s="11"/>
      <c r="I791" s="11"/>
      <c r="J791" s="11"/>
      <c r="K791" s="11"/>
    </row>
    <row r="792">
      <c r="B792" s="11"/>
      <c r="G792" s="11"/>
      <c r="H792" s="11"/>
      <c r="I792" s="11"/>
      <c r="J792" s="11"/>
      <c r="K792" s="11"/>
    </row>
    <row r="793">
      <c r="B793" s="11"/>
      <c r="G793" s="11"/>
      <c r="H793" s="11"/>
      <c r="I793" s="11"/>
      <c r="J793" s="11"/>
      <c r="K793" s="11"/>
    </row>
    <row r="794">
      <c r="B794" s="11"/>
      <c r="G794" s="11"/>
      <c r="H794" s="11"/>
      <c r="I794" s="11"/>
      <c r="J794" s="11"/>
      <c r="K794" s="11"/>
    </row>
    <row r="795">
      <c r="B795" s="11"/>
      <c r="G795" s="11"/>
      <c r="H795" s="11"/>
      <c r="I795" s="11"/>
      <c r="J795" s="11"/>
      <c r="K795" s="11"/>
    </row>
    <row r="796">
      <c r="B796" s="11"/>
      <c r="G796" s="11"/>
      <c r="H796" s="11"/>
      <c r="I796" s="11"/>
      <c r="J796" s="11"/>
      <c r="K796" s="11"/>
    </row>
    <row r="797">
      <c r="B797" s="11"/>
      <c r="G797" s="11"/>
      <c r="H797" s="11"/>
      <c r="I797" s="11"/>
      <c r="J797" s="11"/>
      <c r="K797" s="11"/>
    </row>
    <row r="798">
      <c r="B798" s="11"/>
      <c r="G798" s="11"/>
      <c r="H798" s="11"/>
      <c r="I798" s="11"/>
      <c r="J798" s="11"/>
      <c r="K798" s="11"/>
    </row>
    <row r="799">
      <c r="B799" s="11"/>
      <c r="G799" s="11"/>
      <c r="H799" s="11"/>
      <c r="I799" s="11"/>
      <c r="J799" s="11"/>
      <c r="K799" s="11"/>
    </row>
    <row r="800">
      <c r="B800" s="11"/>
      <c r="G800" s="11"/>
      <c r="H800" s="11"/>
      <c r="I800" s="11"/>
      <c r="J800" s="11"/>
      <c r="K800" s="11"/>
    </row>
    <row r="801">
      <c r="B801" s="11"/>
      <c r="G801" s="11"/>
      <c r="H801" s="11"/>
      <c r="I801" s="11"/>
      <c r="J801" s="11"/>
      <c r="K801" s="11"/>
    </row>
    <row r="802">
      <c r="B802" s="11"/>
      <c r="G802" s="11"/>
      <c r="H802" s="11"/>
      <c r="I802" s="11"/>
      <c r="J802" s="11"/>
      <c r="K802" s="11"/>
    </row>
    <row r="803">
      <c r="B803" s="11"/>
      <c r="G803" s="11"/>
      <c r="H803" s="11"/>
      <c r="I803" s="11"/>
      <c r="J803" s="11"/>
      <c r="K803" s="11"/>
    </row>
    <row r="804">
      <c r="B804" s="11"/>
      <c r="G804" s="11"/>
      <c r="H804" s="11"/>
      <c r="I804" s="11"/>
      <c r="J804" s="11"/>
      <c r="K804" s="11"/>
    </row>
    <row r="805">
      <c r="B805" s="11"/>
      <c r="G805" s="11"/>
      <c r="H805" s="11"/>
      <c r="I805" s="11"/>
      <c r="J805" s="11"/>
      <c r="K805" s="11"/>
    </row>
    <row r="806">
      <c r="B806" s="11"/>
      <c r="G806" s="11"/>
      <c r="H806" s="11"/>
      <c r="I806" s="11"/>
      <c r="J806" s="11"/>
      <c r="K806" s="11"/>
    </row>
    <row r="807">
      <c r="B807" s="11"/>
      <c r="G807" s="11"/>
      <c r="H807" s="11"/>
      <c r="I807" s="11"/>
      <c r="J807" s="11"/>
      <c r="K807" s="11"/>
    </row>
    <row r="808">
      <c r="B808" s="11"/>
      <c r="G808" s="11"/>
      <c r="H808" s="11"/>
      <c r="I808" s="11"/>
      <c r="J808" s="11"/>
      <c r="K808" s="11"/>
    </row>
    <row r="809">
      <c r="B809" s="11"/>
      <c r="G809" s="11"/>
      <c r="H809" s="11"/>
      <c r="I809" s="11"/>
      <c r="J809" s="11"/>
      <c r="K809" s="11"/>
    </row>
    <row r="810">
      <c r="B810" s="11"/>
      <c r="G810" s="11"/>
      <c r="H810" s="11"/>
      <c r="I810" s="11"/>
      <c r="J810" s="11"/>
      <c r="K810" s="11"/>
    </row>
    <row r="811">
      <c r="B811" s="11"/>
      <c r="G811" s="11"/>
      <c r="H811" s="11"/>
      <c r="I811" s="11"/>
      <c r="J811" s="11"/>
      <c r="K811" s="11"/>
    </row>
    <row r="812">
      <c r="B812" s="11"/>
      <c r="G812" s="11"/>
      <c r="H812" s="11"/>
      <c r="I812" s="11"/>
      <c r="J812" s="11"/>
      <c r="K812" s="11"/>
    </row>
    <row r="813">
      <c r="B813" s="11"/>
      <c r="G813" s="11"/>
      <c r="H813" s="11"/>
      <c r="I813" s="11"/>
      <c r="J813" s="11"/>
      <c r="K813" s="11"/>
    </row>
    <row r="814">
      <c r="B814" s="11"/>
      <c r="G814" s="11"/>
      <c r="H814" s="11"/>
      <c r="I814" s="11"/>
      <c r="J814" s="11"/>
      <c r="K814" s="11"/>
    </row>
    <row r="815">
      <c r="B815" s="11"/>
      <c r="G815" s="11"/>
      <c r="H815" s="11"/>
      <c r="I815" s="11"/>
      <c r="J815" s="11"/>
      <c r="K815" s="11"/>
    </row>
    <row r="816">
      <c r="B816" s="11"/>
      <c r="G816" s="11"/>
      <c r="H816" s="11"/>
      <c r="I816" s="11"/>
      <c r="J816" s="11"/>
      <c r="K816" s="11"/>
    </row>
    <row r="817">
      <c r="B817" s="11"/>
      <c r="G817" s="11"/>
      <c r="H817" s="11"/>
      <c r="I817" s="11"/>
      <c r="J817" s="11"/>
      <c r="K817" s="11"/>
    </row>
    <row r="818">
      <c r="B818" s="11"/>
      <c r="G818" s="11"/>
      <c r="H818" s="11"/>
      <c r="I818" s="11"/>
      <c r="J818" s="11"/>
      <c r="K818" s="11"/>
    </row>
    <row r="819">
      <c r="B819" s="11"/>
      <c r="G819" s="11"/>
      <c r="H819" s="11"/>
      <c r="I819" s="11"/>
      <c r="J819" s="11"/>
      <c r="K819" s="11"/>
    </row>
    <row r="820">
      <c r="B820" s="11"/>
      <c r="G820" s="11"/>
      <c r="H820" s="11"/>
      <c r="I820" s="11"/>
      <c r="J820" s="11"/>
      <c r="K820" s="11"/>
    </row>
    <row r="821">
      <c r="B821" s="11"/>
      <c r="G821" s="11"/>
      <c r="H821" s="11"/>
      <c r="I821" s="11"/>
      <c r="J821" s="11"/>
      <c r="K821" s="11"/>
    </row>
    <row r="822">
      <c r="B822" s="11"/>
      <c r="G822" s="11"/>
      <c r="H822" s="11"/>
      <c r="I822" s="11"/>
      <c r="J822" s="11"/>
      <c r="K822" s="11"/>
    </row>
    <row r="823">
      <c r="B823" s="11"/>
      <c r="G823" s="11"/>
      <c r="H823" s="11"/>
      <c r="I823" s="11"/>
      <c r="J823" s="11"/>
      <c r="K823" s="11"/>
    </row>
    <row r="824">
      <c r="B824" s="11"/>
      <c r="G824" s="11"/>
      <c r="H824" s="11"/>
      <c r="I824" s="11"/>
      <c r="J824" s="11"/>
      <c r="K824" s="11"/>
    </row>
    <row r="825">
      <c r="B825" s="11"/>
      <c r="G825" s="11"/>
      <c r="H825" s="11"/>
      <c r="I825" s="11"/>
      <c r="J825" s="11"/>
      <c r="K825" s="11"/>
    </row>
    <row r="826">
      <c r="B826" s="11"/>
      <c r="G826" s="11"/>
      <c r="H826" s="11"/>
      <c r="I826" s="11"/>
      <c r="J826" s="11"/>
      <c r="K826" s="11"/>
    </row>
    <row r="827">
      <c r="B827" s="11"/>
      <c r="G827" s="11"/>
      <c r="H827" s="11"/>
      <c r="I827" s="11"/>
      <c r="J827" s="11"/>
      <c r="K827" s="11"/>
    </row>
    <row r="828">
      <c r="B828" s="11"/>
      <c r="G828" s="11"/>
      <c r="H828" s="11"/>
      <c r="I828" s="11"/>
      <c r="J828" s="11"/>
      <c r="K828" s="11"/>
    </row>
    <row r="829">
      <c r="B829" s="11"/>
      <c r="G829" s="11"/>
      <c r="H829" s="11"/>
      <c r="I829" s="11"/>
      <c r="J829" s="11"/>
      <c r="K829" s="11"/>
    </row>
    <row r="830">
      <c r="B830" s="11"/>
      <c r="G830" s="11"/>
      <c r="H830" s="11"/>
      <c r="I830" s="11"/>
      <c r="J830" s="11"/>
      <c r="K830" s="11"/>
    </row>
    <row r="831">
      <c r="B831" s="11"/>
      <c r="G831" s="11"/>
      <c r="H831" s="11"/>
      <c r="I831" s="11"/>
      <c r="J831" s="11"/>
      <c r="K831" s="11"/>
    </row>
    <row r="832">
      <c r="B832" s="11"/>
      <c r="G832" s="11"/>
      <c r="H832" s="11"/>
      <c r="I832" s="11"/>
      <c r="J832" s="11"/>
      <c r="K832" s="11"/>
    </row>
    <row r="833">
      <c r="B833" s="11"/>
      <c r="G833" s="11"/>
      <c r="H833" s="11"/>
      <c r="I833" s="11"/>
      <c r="J833" s="11"/>
      <c r="K833" s="11"/>
    </row>
    <row r="834">
      <c r="B834" s="11"/>
      <c r="G834" s="11"/>
      <c r="H834" s="11"/>
      <c r="I834" s="11"/>
      <c r="J834" s="11"/>
      <c r="K834" s="11"/>
    </row>
    <row r="835">
      <c r="B835" s="11"/>
      <c r="G835" s="11"/>
      <c r="H835" s="11"/>
      <c r="I835" s="11"/>
      <c r="J835" s="11"/>
      <c r="K835" s="11"/>
    </row>
    <row r="836">
      <c r="B836" s="11"/>
      <c r="G836" s="11"/>
      <c r="H836" s="11"/>
      <c r="I836" s="11"/>
      <c r="J836" s="11"/>
      <c r="K836" s="11"/>
    </row>
    <row r="837">
      <c r="B837" s="11"/>
      <c r="G837" s="11"/>
      <c r="H837" s="11"/>
      <c r="I837" s="11"/>
      <c r="J837" s="11"/>
      <c r="K837" s="11"/>
    </row>
    <row r="838">
      <c r="B838" s="11"/>
      <c r="G838" s="11"/>
      <c r="H838" s="11"/>
      <c r="I838" s="11"/>
      <c r="J838" s="11"/>
      <c r="K838" s="11"/>
    </row>
    <row r="839">
      <c r="B839" s="11"/>
      <c r="G839" s="11"/>
      <c r="H839" s="11"/>
      <c r="I839" s="11"/>
      <c r="J839" s="11"/>
      <c r="K839" s="11"/>
    </row>
    <row r="840">
      <c r="B840" s="11"/>
      <c r="G840" s="11"/>
      <c r="H840" s="11"/>
      <c r="I840" s="11"/>
      <c r="J840" s="11"/>
      <c r="K840" s="11"/>
    </row>
    <row r="841">
      <c r="B841" s="11"/>
      <c r="G841" s="11"/>
      <c r="H841" s="11"/>
      <c r="I841" s="11"/>
      <c r="J841" s="11"/>
      <c r="K841" s="11"/>
    </row>
    <row r="842">
      <c r="B842" s="11"/>
      <c r="G842" s="11"/>
      <c r="H842" s="11"/>
      <c r="I842" s="11"/>
      <c r="J842" s="11"/>
      <c r="K842" s="11"/>
    </row>
    <row r="843">
      <c r="B843" s="11"/>
      <c r="G843" s="11"/>
      <c r="H843" s="11"/>
      <c r="I843" s="11"/>
      <c r="J843" s="11"/>
      <c r="K843" s="11"/>
    </row>
    <row r="844">
      <c r="B844" s="11"/>
      <c r="G844" s="11"/>
      <c r="H844" s="11"/>
      <c r="I844" s="11"/>
      <c r="J844" s="11"/>
      <c r="K844" s="11"/>
    </row>
    <row r="845">
      <c r="B845" s="11"/>
      <c r="G845" s="11"/>
      <c r="H845" s="11"/>
      <c r="I845" s="11"/>
      <c r="J845" s="11"/>
      <c r="K845" s="11"/>
    </row>
    <row r="846">
      <c r="B846" s="11"/>
      <c r="G846" s="11"/>
      <c r="H846" s="11"/>
      <c r="I846" s="11"/>
      <c r="J846" s="11"/>
      <c r="K846" s="11"/>
    </row>
    <row r="847">
      <c r="B847" s="11"/>
      <c r="G847" s="11"/>
      <c r="H847" s="11"/>
      <c r="I847" s="11"/>
      <c r="J847" s="11"/>
      <c r="K847" s="11"/>
    </row>
    <row r="848">
      <c r="B848" s="11"/>
      <c r="G848" s="11"/>
      <c r="H848" s="11"/>
      <c r="I848" s="11"/>
      <c r="J848" s="11"/>
      <c r="K848" s="11"/>
    </row>
    <row r="849">
      <c r="B849" s="11"/>
      <c r="G849" s="11"/>
      <c r="H849" s="11"/>
      <c r="I849" s="11"/>
      <c r="J849" s="11"/>
      <c r="K849" s="11"/>
    </row>
    <row r="850">
      <c r="B850" s="11"/>
      <c r="G850" s="11"/>
      <c r="H850" s="11"/>
      <c r="I850" s="11"/>
      <c r="J850" s="11"/>
      <c r="K850" s="11"/>
    </row>
    <row r="851">
      <c r="B851" s="11"/>
      <c r="G851" s="11"/>
      <c r="H851" s="11"/>
      <c r="I851" s="11"/>
      <c r="J851" s="11"/>
      <c r="K851" s="11"/>
    </row>
    <row r="852">
      <c r="B852" s="11"/>
      <c r="G852" s="11"/>
      <c r="H852" s="11"/>
      <c r="I852" s="11"/>
      <c r="J852" s="11"/>
      <c r="K852" s="11"/>
    </row>
    <row r="853">
      <c r="B853" s="11"/>
      <c r="G853" s="11"/>
      <c r="H853" s="11"/>
      <c r="I853" s="11"/>
      <c r="J853" s="11"/>
      <c r="K853" s="11"/>
    </row>
    <row r="854">
      <c r="B854" s="11"/>
      <c r="G854" s="11"/>
      <c r="H854" s="11"/>
      <c r="I854" s="11"/>
      <c r="J854" s="11"/>
      <c r="K854" s="11"/>
    </row>
    <row r="855">
      <c r="B855" s="11"/>
      <c r="G855" s="11"/>
      <c r="H855" s="11"/>
      <c r="I855" s="11"/>
      <c r="J855" s="11"/>
      <c r="K855" s="11"/>
    </row>
    <row r="856">
      <c r="B856" s="11"/>
      <c r="G856" s="11"/>
      <c r="H856" s="11"/>
      <c r="I856" s="11"/>
      <c r="J856" s="11"/>
      <c r="K856" s="11"/>
    </row>
    <row r="857">
      <c r="B857" s="11"/>
      <c r="G857" s="11"/>
      <c r="H857" s="11"/>
      <c r="I857" s="11"/>
      <c r="J857" s="11"/>
      <c r="K857" s="11"/>
    </row>
    <row r="858">
      <c r="B858" s="11"/>
      <c r="G858" s="11"/>
      <c r="H858" s="11"/>
      <c r="I858" s="11"/>
      <c r="J858" s="11"/>
      <c r="K858" s="11"/>
    </row>
    <row r="859">
      <c r="B859" s="11"/>
      <c r="G859" s="11"/>
      <c r="H859" s="11"/>
      <c r="I859" s="11"/>
      <c r="J859" s="11"/>
      <c r="K859" s="11"/>
    </row>
    <row r="860">
      <c r="B860" s="11"/>
      <c r="G860" s="11"/>
      <c r="H860" s="11"/>
      <c r="I860" s="11"/>
      <c r="J860" s="11"/>
      <c r="K860" s="11"/>
    </row>
    <row r="861">
      <c r="B861" s="11"/>
      <c r="G861" s="11"/>
      <c r="H861" s="11"/>
      <c r="I861" s="11"/>
      <c r="J861" s="11"/>
      <c r="K861" s="11"/>
    </row>
    <row r="862">
      <c r="B862" s="11"/>
      <c r="G862" s="11"/>
      <c r="H862" s="11"/>
      <c r="I862" s="11"/>
      <c r="J862" s="11"/>
      <c r="K862" s="11"/>
    </row>
    <row r="863">
      <c r="B863" s="11"/>
      <c r="G863" s="11"/>
      <c r="H863" s="11"/>
      <c r="I863" s="11"/>
      <c r="J863" s="11"/>
      <c r="K863" s="11"/>
    </row>
    <row r="864">
      <c r="B864" s="11"/>
      <c r="G864" s="11"/>
      <c r="H864" s="11"/>
      <c r="I864" s="11"/>
      <c r="J864" s="11"/>
      <c r="K864" s="11"/>
    </row>
    <row r="865">
      <c r="B865" s="11"/>
      <c r="G865" s="11"/>
      <c r="H865" s="11"/>
      <c r="I865" s="11"/>
      <c r="J865" s="11"/>
      <c r="K865" s="11"/>
    </row>
    <row r="866">
      <c r="B866" s="11"/>
      <c r="G866" s="11"/>
      <c r="H866" s="11"/>
      <c r="I866" s="11"/>
      <c r="J866" s="11"/>
      <c r="K866" s="11"/>
    </row>
    <row r="867">
      <c r="B867" s="11"/>
      <c r="G867" s="11"/>
      <c r="H867" s="11"/>
      <c r="I867" s="11"/>
      <c r="J867" s="11"/>
      <c r="K867" s="11"/>
    </row>
    <row r="868">
      <c r="B868" s="11"/>
      <c r="G868" s="11"/>
      <c r="H868" s="11"/>
      <c r="I868" s="11"/>
      <c r="J868" s="11"/>
      <c r="K868" s="11"/>
    </row>
    <row r="869">
      <c r="B869" s="11"/>
      <c r="G869" s="11"/>
      <c r="H869" s="11"/>
      <c r="I869" s="11"/>
      <c r="J869" s="11"/>
      <c r="K869" s="11"/>
    </row>
    <row r="870">
      <c r="B870" s="11"/>
      <c r="G870" s="11"/>
      <c r="H870" s="11"/>
      <c r="I870" s="11"/>
      <c r="J870" s="11"/>
      <c r="K870" s="11"/>
    </row>
    <row r="871">
      <c r="B871" s="11"/>
      <c r="G871" s="11"/>
      <c r="H871" s="11"/>
      <c r="I871" s="11"/>
      <c r="J871" s="11"/>
      <c r="K871" s="11"/>
    </row>
    <row r="872">
      <c r="B872" s="11"/>
      <c r="G872" s="11"/>
      <c r="H872" s="11"/>
      <c r="I872" s="11"/>
      <c r="J872" s="11"/>
      <c r="K872" s="11"/>
    </row>
    <row r="873">
      <c r="B873" s="11"/>
      <c r="G873" s="11"/>
      <c r="H873" s="11"/>
      <c r="I873" s="11"/>
      <c r="J873" s="11"/>
      <c r="K873" s="11"/>
    </row>
    <row r="874">
      <c r="B874" s="11"/>
      <c r="G874" s="11"/>
      <c r="H874" s="11"/>
      <c r="I874" s="11"/>
      <c r="J874" s="11"/>
      <c r="K874" s="11"/>
    </row>
    <row r="875">
      <c r="B875" s="11"/>
      <c r="G875" s="11"/>
      <c r="H875" s="11"/>
      <c r="I875" s="11"/>
      <c r="J875" s="11"/>
      <c r="K875" s="11"/>
    </row>
    <row r="876">
      <c r="B876" s="11"/>
      <c r="G876" s="11"/>
      <c r="H876" s="11"/>
      <c r="I876" s="11"/>
      <c r="J876" s="11"/>
      <c r="K876" s="11"/>
    </row>
    <row r="877">
      <c r="B877" s="11"/>
      <c r="G877" s="11"/>
      <c r="H877" s="11"/>
      <c r="I877" s="11"/>
      <c r="J877" s="11"/>
      <c r="K877" s="11"/>
    </row>
    <row r="878">
      <c r="B878" s="11"/>
      <c r="G878" s="11"/>
      <c r="H878" s="11"/>
      <c r="I878" s="11"/>
      <c r="J878" s="11"/>
      <c r="K878" s="11"/>
    </row>
    <row r="879">
      <c r="B879" s="11"/>
      <c r="G879" s="11"/>
      <c r="H879" s="11"/>
      <c r="I879" s="11"/>
      <c r="J879" s="11"/>
      <c r="K879" s="11"/>
    </row>
    <row r="880">
      <c r="B880" s="11"/>
      <c r="G880" s="11"/>
      <c r="H880" s="11"/>
      <c r="I880" s="11"/>
      <c r="J880" s="11"/>
      <c r="K880" s="11"/>
    </row>
    <row r="881">
      <c r="B881" s="11"/>
      <c r="G881" s="11"/>
      <c r="H881" s="11"/>
      <c r="I881" s="11"/>
      <c r="J881" s="11"/>
      <c r="K881" s="11"/>
    </row>
    <row r="882">
      <c r="B882" s="11"/>
      <c r="G882" s="11"/>
      <c r="H882" s="11"/>
      <c r="I882" s="11"/>
      <c r="J882" s="11"/>
      <c r="K882" s="11"/>
    </row>
    <row r="883">
      <c r="B883" s="11"/>
      <c r="G883" s="11"/>
      <c r="H883" s="11"/>
      <c r="I883" s="11"/>
      <c r="J883" s="11"/>
      <c r="K883" s="11"/>
    </row>
    <row r="884">
      <c r="B884" s="11"/>
      <c r="G884" s="11"/>
      <c r="H884" s="11"/>
      <c r="I884" s="11"/>
      <c r="J884" s="11"/>
      <c r="K884" s="11"/>
    </row>
    <row r="885">
      <c r="B885" s="11"/>
      <c r="G885" s="11"/>
      <c r="H885" s="11"/>
      <c r="I885" s="11"/>
      <c r="J885" s="11"/>
      <c r="K885" s="11"/>
    </row>
    <row r="886">
      <c r="B886" s="11"/>
      <c r="G886" s="11"/>
      <c r="H886" s="11"/>
      <c r="I886" s="11"/>
      <c r="J886" s="11"/>
      <c r="K886" s="11"/>
    </row>
    <row r="887">
      <c r="B887" s="11"/>
      <c r="G887" s="11"/>
      <c r="H887" s="11"/>
      <c r="I887" s="11"/>
      <c r="J887" s="11"/>
      <c r="K887" s="11"/>
    </row>
    <row r="888">
      <c r="B888" s="11"/>
      <c r="G888" s="11"/>
      <c r="H888" s="11"/>
      <c r="I888" s="11"/>
      <c r="J888" s="11"/>
      <c r="K888" s="11"/>
    </row>
    <row r="889">
      <c r="B889" s="11"/>
      <c r="G889" s="11"/>
      <c r="H889" s="11"/>
      <c r="I889" s="11"/>
      <c r="J889" s="11"/>
      <c r="K889" s="11"/>
    </row>
    <row r="890">
      <c r="B890" s="11"/>
      <c r="G890" s="11"/>
      <c r="H890" s="11"/>
      <c r="I890" s="11"/>
      <c r="J890" s="11"/>
      <c r="K890" s="11"/>
    </row>
    <row r="891">
      <c r="B891" s="11"/>
      <c r="G891" s="11"/>
      <c r="H891" s="11"/>
      <c r="I891" s="11"/>
      <c r="J891" s="11"/>
      <c r="K891" s="11"/>
    </row>
    <row r="892">
      <c r="B892" s="11"/>
      <c r="G892" s="11"/>
      <c r="H892" s="11"/>
      <c r="I892" s="11"/>
      <c r="J892" s="11"/>
      <c r="K892" s="11"/>
    </row>
    <row r="893">
      <c r="B893" s="11"/>
      <c r="G893" s="11"/>
      <c r="H893" s="11"/>
      <c r="I893" s="11"/>
      <c r="J893" s="11"/>
      <c r="K893" s="11"/>
    </row>
    <row r="894">
      <c r="B894" s="11"/>
      <c r="G894" s="11"/>
      <c r="H894" s="11"/>
      <c r="I894" s="11"/>
      <c r="J894" s="11"/>
      <c r="K894" s="11"/>
    </row>
    <row r="895">
      <c r="B895" s="11"/>
      <c r="G895" s="11"/>
      <c r="H895" s="11"/>
      <c r="I895" s="11"/>
      <c r="J895" s="11"/>
      <c r="K895" s="11"/>
    </row>
    <row r="896">
      <c r="B896" s="11"/>
      <c r="G896" s="11"/>
      <c r="H896" s="11"/>
      <c r="I896" s="11"/>
      <c r="J896" s="11"/>
      <c r="K896" s="11"/>
    </row>
    <row r="897">
      <c r="B897" s="11"/>
      <c r="G897" s="11"/>
      <c r="H897" s="11"/>
      <c r="I897" s="11"/>
      <c r="J897" s="11"/>
      <c r="K897" s="11"/>
    </row>
    <row r="898">
      <c r="B898" s="11"/>
      <c r="G898" s="11"/>
      <c r="H898" s="11"/>
      <c r="I898" s="11"/>
      <c r="J898" s="11"/>
      <c r="K898" s="11"/>
    </row>
    <row r="899">
      <c r="B899" s="11"/>
      <c r="G899" s="11"/>
      <c r="H899" s="11"/>
      <c r="I899" s="11"/>
      <c r="J899" s="11"/>
      <c r="K899" s="11"/>
    </row>
    <row r="900">
      <c r="B900" s="11"/>
      <c r="G900" s="11"/>
      <c r="H900" s="11"/>
      <c r="I900" s="11"/>
      <c r="J900" s="11"/>
      <c r="K900" s="11"/>
    </row>
    <row r="901">
      <c r="B901" s="11"/>
      <c r="G901" s="11"/>
      <c r="H901" s="11"/>
      <c r="I901" s="11"/>
      <c r="J901" s="11"/>
      <c r="K901" s="11"/>
    </row>
    <row r="902">
      <c r="B902" s="11"/>
      <c r="G902" s="11"/>
      <c r="H902" s="11"/>
      <c r="I902" s="11"/>
      <c r="J902" s="11"/>
      <c r="K902" s="11"/>
    </row>
    <row r="903">
      <c r="B903" s="11"/>
      <c r="G903" s="11"/>
      <c r="H903" s="11"/>
      <c r="I903" s="11"/>
      <c r="J903" s="11"/>
      <c r="K903" s="11"/>
    </row>
    <row r="904">
      <c r="B904" s="11"/>
      <c r="G904" s="11"/>
      <c r="H904" s="11"/>
      <c r="I904" s="11"/>
      <c r="J904" s="11"/>
      <c r="K904" s="11"/>
    </row>
    <row r="905">
      <c r="B905" s="11"/>
      <c r="G905" s="11"/>
      <c r="H905" s="11"/>
      <c r="I905" s="11"/>
      <c r="J905" s="11"/>
      <c r="K905" s="11"/>
    </row>
    <row r="906">
      <c r="B906" s="11"/>
      <c r="G906" s="11"/>
      <c r="H906" s="11"/>
      <c r="I906" s="11"/>
      <c r="J906" s="11"/>
      <c r="K906" s="11"/>
    </row>
    <row r="907">
      <c r="B907" s="11"/>
      <c r="G907" s="11"/>
      <c r="H907" s="11"/>
      <c r="I907" s="11"/>
      <c r="J907" s="11"/>
      <c r="K907" s="11"/>
    </row>
    <row r="908">
      <c r="B908" s="11"/>
      <c r="G908" s="11"/>
      <c r="H908" s="11"/>
      <c r="I908" s="11"/>
      <c r="J908" s="11"/>
      <c r="K908" s="11"/>
    </row>
    <row r="909">
      <c r="B909" s="11"/>
      <c r="G909" s="11"/>
      <c r="H909" s="11"/>
      <c r="I909" s="11"/>
      <c r="J909" s="11"/>
      <c r="K909" s="11"/>
    </row>
    <row r="910">
      <c r="B910" s="11"/>
      <c r="G910" s="11"/>
      <c r="H910" s="11"/>
      <c r="I910" s="11"/>
      <c r="J910" s="11"/>
      <c r="K910" s="11"/>
    </row>
    <row r="911">
      <c r="B911" s="11"/>
      <c r="G911" s="11"/>
      <c r="H911" s="11"/>
      <c r="I911" s="11"/>
      <c r="J911" s="11"/>
      <c r="K911" s="11"/>
    </row>
    <row r="912">
      <c r="B912" s="11"/>
      <c r="G912" s="11"/>
      <c r="H912" s="11"/>
      <c r="I912" s="11"/>
      <c r="J912" s="11"/>
      <c r="K912" s="11"/>
    </row>
    <row r="913">
      <c r="B913" s="11"/>
      <c r="G913" s="11"/>
      <c r="H913" s="11"/>
      <c r="I913" s="11"/>
      <c r="J913" s="11"/>
      <c r="K913" s="11"/>
    </row>
    <row r="914">
      <c r="B914" s="11"/>
      <c r="G914" s="11"/>
      <c r="H914" s="11"/>
      <c r="I914" s="11"/>
      <c r="J914" s="11"/>
      <c r="K914" s="11"/>
    </row>
    <row r="915">
      <c r="B915" s="11"/>
      <c r="G915" s="11"/>
      <c r="H915" s="11"/>
      <c r="I915" s="11"/>
      <c r="J915" s="11"/>
      <c r="K915" s="11"/>
    </row>
    <row r="916">
      <c r="B916" s="11"/>
      <c r="G916" s="11"/>
      <c r="H916" s="11"/>
      <c r="I916" s="11"/>
      <c r="J916" s="11"/>
      <c r="K916" s="11"/>
    </row>
    <row r="917">
      <c r="B917" s="11"/>
      <c r="G917" s="11"/>
      <c r="H917" s="11"/>
      <c r="I917" s="11"/>
      <c r="J917" s="11"/>
      <c r="K917" s="11"/>
    </row>
    <row r="918">
      <c r="B918" s="11"/>
      <c r="G918" s="11"/>
      <c r="H918" s="11"/>
      <c r="I918" s="11"/>
      <c r="J918" s="11"/>
      <c r="K918" s="11"/>
    </row>
    <row r="919">
      <c r="B919" s="11"/>
      <c r="G919" s="11"/>
      <c r="H919" s="11"/>
      <c r="I919" s="11"/>
      <c r="J919" s="11"/>
      <c r="K919" s="11"/>
    </row>
    <row r="920">
      <c r="B920" s="11"/>
      <c r="G920" s="11"/>
      <c r="H920" s="11"/>
      <c r="I920" s="11"/>
      <c r="J920" s="11"/>
      <c r="K920" s="11"/>
    </row>
    <row r="921">
      <c r="B921" s="11"/>
      <c r="G921" s="11"/>
      <c r="H921" s="11"/>
      <c r="I921" s="11"/>
      <c r="J921" s="11"/>
      <c r="K921" s="11"/>
    </row>
    <row r="922">
      <c r="B922" s="11"/>
      <c r="G922" s="11"/>
      <c r="H922" s="11"/>
      <c r="I922" s="11"/>
      <c r="J922" s="11"/>
      <c r="K922" s="11"/>
    </row>
    <row r="923">
      <c r="B923" s="11"/>
      <c r="G923" s="11"/>
      <c r="H923" s="11"/>
      <c r="I923" s="11"/>
      <c r="J923" s="11"/>
      <c r="K923" s="11"/>
    </row>
    <row r="924">
      <c r="B924" s="11"/>
      <c r="G924" s="11"/>
      <c r="H924" s="11"/>
      <c r="I924" s="11"/>
      <c r="J924" s="11"/>
      <c r="K924" s="11"/>
    </row>
    <row r="925">
      <c r="B925" s="11"/>
      <c r="G925" s="11"/>
      <c r="H925" s="11"/>
      <c r="I925" s="11"/>
      <c r="J925" s="11"/>
      <c r="K925" s="11"/>
    </row>
    <row r="926">
      <c r="B926" s="11"/>
      <c r="G926" s="11"/>
      <c r="H926" s="11"/>
      <c r="I926" s="11"/>
      <c r="J926" s="11"/>
      <c r="K926" s="11"/>
    </row>
    <row r="927">
      <c r="B927" s="11"/>
      <c r="G927" s="11"/>
      <c r="H927" s="11"/>
      <c r="I927" s="11"/>
      <c r="J927" s="11"/>
      <c r="K927" s="11"/>
    </row>
    <row r="928">
      <c r="B928" s="11"/>
      <c r="G928" s="11"/>
      <c r="H928" s="11"/>
      <c r="I928" s="11"/>
      <c r="J928" s="11"/>
      <c r="K928" s="11"/>
    </row>
    <row r="929">
      <c r="B929" s="11"/>
      <c r="G929" s="11"/>
      <c r="H929" s="11"/>
      <c r="I929" s="11"/>
      <c r="J929" s="11"/>
      <c r="K929" s="11"/>
    </row>
    <row r="930">
      <c r="B930" s="11"/>
      <c r="G930" s="11"/>
      <c r="H930" s="11"/>
      <c r="I930" s="11"/>
      <c r="J930" s="11"/>
      <c r="K930" s="11"/>
    </row>
    <row r="931">
      <c r="B931" s="11"/>
      <c r="G931" s="11"/>
      <c r="H931" s="11"/>
      <c r="I931" s="11"/>
      <c r="J931" s="11"/>
      <c r="K931" s="11"/>
    </row>
    <row r="932">
      <c r="B932" s="11"/>
      <c r="G932" s="11"/>
      <c r="H932" s="11"/>
      <c r="I932" s="11"/>
      <c r="J932" s="11"/>
      <c r="K932" s="11"/>
    </row>
    <row r="933">
      <c r="B933" s="11"/>
      <c r="G933" s="11"/>
      <c r="H933" s="11"/>
      <c r="I933" s="11"/>
      <c r="J933" s="11"/>
      <c r="K933" s="11"/>
    </row>
    <row r="934">
      <c r="B934" s="11"/>
      <c r="G934" s="11"/>
      <c r="H934" s="11"/>
      <c r="I934" s="11"/>
      <c r="J934" s="11"/>
      <c r="K934" s="11"/>
    </row>
    <row r="935">
      <c r="B935" s="11"/>
      <c r="G935" s="11"/>
      <c r="H935" s="11"/>
      <c r="I935" s="11"/>
      <c r="J935" s="11"/>
      <c r="K935" s="11"/>
    </row>
    <row r="936">
      <c r="B936" s="11"/>
      <c r="G936" s="11"/>
      <c r="H936" s="11"/>
      <c r="I936" s="11"/>
      <c r="J936" s="11"/>
      <c r="K936" s="11"/>
    </row>
    <row r="937">
      <c r="B937" s="11"/>
      <c r="G937" s="11"/>
      <c r="H937" s="11"/>
      <c r="I937" s="11"/>
      <c r="J937" s="11"/>
      <c r="K937" s="11"/>
    </row>
    <row r="938">
      <c r="B938" s="11"/>
      <c r="G938" s="11"/>
      <c r="H938" s="11"/>
      <c r="I938" s="11"/>
      <c r="J938" s="11"/>
      <c r="K938" s="11"/>
    </row>
    <row r="939">
      <c r="B939" s="11"/>
      <c r="G939" s="11"/>
      <c r="H939" s="11"/>
      <c r="I939" s="11"/>
      <c r="J939" s="11"/>
      <c r="K939" s="11"/>
    </row>
    <row r="940">
      <c r="B940" s="11"/>
      <c r="G940" s="11"/>
      <c r="H940" s="11"/>
      <c r="I940" s="11"/>
      <c r="J940" s="11"/>
      <c r="K940" s="11"/>
    </row>
    <row r="941">
      <c r="B941" s="11"/>
      <c r="G941" s="11"/>
      <c r="H941" s="11"/>
      <c r="I941" s="11"/>
      <c r="J941" s="11"/>
      <c r="K941" s="11"/>
    </row>
    <row r="942">
      <c r="B942" s="11"/>
      <c r="G942" s="11"/>
      <c r="H942" s="11"/>
      <c r="I942" s="11"/>
      <c r="J942" s="11"/>
      <c r="K942" s="11"/>
    </row>
    <row r="943">
      <c r="B943" s="11"/>
      <c r="G943" s="11"/>
      <c r="H943" s="11"/>
      <c r="I943" s="11"/>
      <c r="J943" s="11"/>
      <c r="K943" s="11"/>
    </row>
    <row r="944">
      <c r="B944" s="11"/>
      <c r="G944" s="11"/>
      <c r="H944" s="11"/>
      <c r="I944" s="11"/>
      <c r="J944" s="11"/>
      <c r="K944" s="11"/>
    </row>
    <row r="945">
      <c r="B945" s="11"/>
      <c r="G945" s="11"/>
      <c r="H945" s="11"/>
      <c r="I945" s="11"/>
      <c r="J945" s="11"/>
      <c r="K945" s="11"/>
    </row>
    <row r="946">
      <c r="B946" s="11"/>
      <c r="G946" s="11"/>
      <c r="H946" s="11"/>
      <c r="I946" s="11"/>
      <c r="J946" s="11"/>
      <c r="K946" s="11"/>
    </row>
    <row r="947">
      <c r="B947" s="11"/>
      <c r="G947" s="11"/>
      <c r="H947" s="11"/>
      <c r="I947" s="11"/>
      <c r="J947" s="11"/>
      <c r="K947" s="11"/>
    </row>
    <row r="948">
      <c r="B948" s="11"/>
      <c r="G948" s="11"/>
      <c r="H948" s="11"/>
      <c r="I948" s="11"/>
      <c r="J948" s="11"/>
      <c r="K948" s="11"/>
    </row>
    <row r="949">
      <c r="B949" s="11"/>
      <c r="G949" s="11"/>
      <c r="H949" s="11"/>
      <c r="I949" s="11"/>
      <c r="J949" s="11"/>
      <c r="K949" s="11"/>
    </row>
    <row r="950">
      <c r="B950" s="11"/>
      <c r="G950" s="11"/>
      <c r="H950" s="11"/>
      <c r="I950" s="11"/>
      <c r="J950" s="11"/>
      <c r="K950" s="11"/>
    </row>
    <row r="951">
      <c r="B951" s="11"/>
      <c r="G951" s="11"/>
      <c r="H951" s="11"/>
      <c r="I951" s="11"/>
      <c r="J951" s="11"/>
      <c r="K951" s="11"/>
    </row>
    <row r="952">
      <c r="B952" s="11"/>
      <c r="G952" s="11"/>
      <c r="H952" s="11"/>
      <c r="I952" s="11"/>
      <c r="J952" s="11"/>
      <c r="K952" s="11"/>
    </row>
    <row r="953">
      <c r="B953" s="11"/>
      <c r="G953" s="11"/>
      <c r="H953" s="11"/>
      <c r="I953" s="11"/>
      <c r="J953" s="11"/>
      <c r="K953" s="11"/>
    </row>
    <row r="954">
      <c r="B954" s="11"/>
      <c r="G954" s="11"/>
      <c r="H954" s="11"/>
      <c r="I954" s="11"/>
      <c r="J954" s="11"/>
      <c r="K954" s="11"/>
    </row>
    <row r="955">
      <c r="B955" s="11"/>
      <c r="G955" s="11"/>
      <c r="H955" s="11"/>
      <c r="I955" s="11"/>
      <c r="J955" s="11"/>
      <c r="K955" s="11"/>
    </row>
    <row r="956">
      <c r="B956" s="11"/>
      <c r="G956" s="11"/>
      <c r="H956" s="11"/>
      <c r="I956" s="11"/>
      <c r="J956" s="11"/>
      <c r="K956" s="11"/>
    </row>
    <row r="957">
      <c r="B957" s="11"/>
      <c r="G957" s="11"/>
      <c r="H957" s="11"/>
      <c r="I957" s="11"/>
      <c r="J957" s="11"/>
      <c r="K957" s="11"/>
    </row>
    <row r="958">
      <c r="B958" s="11"/>
      <c r="G958" s="11"/>
      <c r="H958" s="11"/>
      <c r="I958" s="11"/>
      <c r="J958" s="11"/>
      <c r="K958" s="11"/>
    </row>
    <row r="959">
      <c r="B959" s="11"/>
      <c r="G959" s="11"/>
      <c r="H959" s="11"/>
      <c r="I959" s="11"/>
      <c r="J959" s="11"/>
      <c r="K959" s="11"/>
    </row>
    <row r="960">
      <c r="B960" s="11"/>
      <c r="G960" s="11"/>
      <c r="H960" s="11"/>
      <c r="I960" s="11"/>
      <c r="J960" s="11"/>
      <c r="K960" s="11"/>
    </row>
    <row r="961">
      <c r="B961" s="11"/>
      <c r="G961" s="11"/>
      <c r="H961" s="11"/>
      <c r="I961" s="11"/>
      <c r="J961" s="11"/>
      <c r="K961" s="11"/>
    </row>
    <row r="962">
      <c r="B962" s="11"/>
      <c r="G962" s="11"/>
      <c r="H962" s="11"/>
      <c r="I962" s="11"/>
      <c r="J962" s="11"/>
      <c r="K962" s="11"/>
    </row>
    <row r="963">
      <c r="B963" s="11"/>
      <c r="G963" s="11"/>
      <c r="H963" s="11"/>
      <c r="I963" s="11"/>
      <c r="J963" s="11"/>
      <c r="K963" s="11"/>
    </row>
    <row r="964">
      <c r="B964" s="11"/>
      <c r="G964" s="11"/>
      <c r="H964" s="11"/>
      <c r="I964" s="11"/>
      <c r="J964" s="11"/>
      <c r="K964" s="11"/>
    </row>
    <row r="965">
      <c r="B965" s="11"/>
      <c r="G965" s="11"/>
      <c r="H965" s="11"/>
      <c r="I965" s="11"/>
      <c r="J965" s="11"/>
      <c r="K965" s="11"/>
    </row>
    <row r="966">
      <c r="B966" s="11"/>
      <c r="G966" s="11"/>
      <c r="H966" s="11"/>
      <c r="I966" s="11"/>
      <c r="J966" s="11"/>
      <c r="K966" s="11"/>
    </row>
    <row r="967">
      <c r="B967" s="11"/>
      <c r="G967" s="11"/>
      <c r="H967" s="11"/>
      <c r="I967" s="11"/>
      <c r="J967" s="11"/>
      <c r="K967" s="11"/>
    </row>
    <row r="968">
      <c r="B968" s="11"/>
      <c r="G968" s="11"/>
      <c r="H968" s="11"/>
      <c r="I968" s="11"/>
      <c r="J968" s="11"/>
      <c r="K968" s="11"/>
    </row>
    <row r="969">
      <c r="B969" s="11"/>
      <c r="G969" s="11"/>
      <c r="H969" s="11"/>
      <c r="I969" s="11"/>
      <c r="J969" s="11"/>
      <c r="K969" s="11"/>
    </row>
    <row r="970">
      <c r="B970" s="11"/>
      <c r="G970" s="11"/>
      <c r="H970" s="11"/>
      <c r="I970" s="11"/>
      <c r="J970" s="11"/>
      <c r="K970" s="11"/>
    </row>
    <row r="971">
      <c r="B971" s="11"/>
      <c r="G971" s="11"/>
      <c r="H971" s="11"/>
      <c r="I971" s="11"/>
      <c r="J971" s="11"/>
      <c r="K971" s="11"/>
    </row>
    <row r="972">
      <c r="B972" s="11"/>
      <c r="G972" s="11"/>
      <c r="H972" s="11"/>
      <c r="I972" s="11"/>
      <c r="J972" s="11"/>
      <c r="K972" s="11"/>
    </row>
    <row r="973">
      <c r="B973" s="11"/>
      <c r="G973" s="11"/>
      <c r="H973" s="11"/>
      <c r="I973" s="11"/>
      <c r="J973" s="11"/>
      <c r="K973" s="11"/>
    </row>
    <row r="974">
      <c r="B974" s="11"/>
      <c r="G974" s="11"/>
      <c r="H974" s="11"/>
      <c r="I974" s="11"/>
      <c r="J974" s="11"/>
      <c r="K974" s="11"/>
    </row>
    <row r="975">
      <c r="B975" s="11"/>
      <c r="G975" s="11"/>
      <c r="H975" s="11"/>
      <c r="I975" s="11"/>
      <c r="J975" s="11"/>
      <c r="K975" s="11"/>
    </row>
    <row r="976">
      <c r="B976" s="11"/>
      <c r="G976" s="11"/>
      <c r="H976" s="11"/>
      <c r="I976" s="11"/>
      <c r="J976" s="11"/>
      <c r="K976" s="11"/>
    </row>
    <row r="977">
      <c r="B977" s="11"/>
      <c r="G977" s="11"/>
      <c r="H977" s="11"/>
      <c r="I977" s="11"/>
      <c r="J977" s="11"/>
      <c r="K977" s="11"/>
    </row>
    <row r="978">
      <c r="B978" s="11"/>
      <c r="G978" s="11"/>
      <c r="H978" s="11"/>
      <c r="I978" s="11"/>
      <c r="J978" s="11"/>
      <c r="K978" s="11"/>
    </row>
    <row r="979">
      <c r="B979" s="11"/>
      <c r="G979" s="11"/>
      <c r="H979" s="11"/>
      <c r="I979" s="11"/>
      <c r="J979" s="11"/>
      <c r="K979" s="11"/>
    </row>
    <row r="980">
      <c r="B980" s="11"/>
      <c r="G980" s="11"/>
      <c r="H980" s="11"/>
      <c r="I980" s="11"/>
      <c r="J980" s="11"/>
      <c r="K980" s="11"/>
    </row>
    <row r="981">
      <c r="B981" s="11"/>
      <c r="G981" s="11"/>
      <c r="H981" s="11"/>
      <c r="I981" s="11"/>
      <c r="J981" s="11"/>
      <c r="K981" s="11"/>
    </row>
    <row r="982">
      <c r="B982" s="11"/>
      <c r="G982" s="11"/>
      <c r="H982" s="11"/>
      <c r="I982" s="11"/>
      <c r="J982" s="11"/>
      <c r="K982" s="11"/>
    </row>
    <row r="983">
      <c r="B983" s="11"/>
      <c r="G983" s="11"/>
      <c r="H983" s="11"/>
      <c r="I983" s="11"/>
      <c r="J983" s="11"/>
      <c r="K983" s="11"/>
    </row>
    <row r="984">
      <c r="B984" s="11"/>
      <c r="G984" s="11"/>
      <c r="H984" s="11"/>
      <c r="I984" s="11"/>
      <c r="J984" s="11"/>
      <c r="K984" s="11"/>
    </row>
    <row r="985">
      <c r="B985" s="11"/>
      <c r="G985" s="11"/>
      <c r="H985" s="11"/>
      <c r="I985" s="11"/>
      <c r="J985" s="11"/>
      <c r="K985" s="11"/>
    </row>
    <row r="986">
      <c r="B986" s="11"/>
      <c r="G986" s="11"/>
      <c r="H986" s="11"/>
      <c r="I986" s="11"/>
      <c r="J986" s="11"/>
      <c r="K986" s="11"/>
    </row>
    <row r="987">
      <c r="B987" s="11"/>
      <c r="G987" s="11"/>
      <c r="H987" s="11"/>
      <c r="I987" s="11"/>
      <c r="J987" s="11"/>
      <c r="K987" s="11"/>
    </row>
    <row r="988">
      <c r="B988" s="11"/>
      <c r="G988" s="11"/>
      <c r="H988" s="11"/>
      <c r="I988" s="11"/>
      <c r="J988" s="11"/>
      <c r="K988" s="11"/>
    </row>
    <row r="989">
      <c r="B989" s="11"/>
      <c r="G989" s="11"/>
      <c r="H989" s="11"/>
      <c r="I989" s="11"/>
      <c r="J989" s="11"/>
      <c r="K989" s="11"/>
    </row>
    <row r="990">
      <c r="B990" s="11"/>
      <c r="G990" s="11"/>
      <c r="H990" s="11"/>
      <c r="I990" s="11"/>
      <c r="J990" s="11"/>
      <c r="K990" s="11"/>
    </row>
    <row r="991">
      <c r="B991" s="11"/>
      <c r="G991" s="11"/>
      <c r="H991" s="11"/>
      <c r="I991" s="11"/>
      <c r="J991" s="11"/>
      <c r="K991" s="11"/>
    </row>
    <row r="992">
      <c r="B992" s="11"/>
      <c r="G992" s="11"/>
      <c r="H992" s="11"/>
      <c r="I992" s="11"/>
      <c r="J992" s="11"/>
      <c r="K992" s="11"/>
    </row>
    <row r="993">
      <c r="B993" s="11"/>
      <c r="G993" s="11"/>
      <c r="H993" s="11"/>
      <c r="I993" s="11"/>
      <c r="J993" s="11"/>
      <c r="K993" s="11"/>
    </row>
    <row r="994">
      <c r="B994" s="11"/>
      <c r="G994" s="11"/>
      <c r="H994" s="11"/>
      <c r="I994" s="11"/>
      <c r="J994" s="11"/>
      <c r="K994" s="11"/>
    </row>
    <row r="995">
      <c r="B995" s="11"/>
      <c r="G995" s="11"/>
      <c r="H995" s="11"/>
      <c r="I995" s="11"/>
      <c r="J995" s="11"/>
      <c r="K995" s="11"/>
    </row>
    <row r="996">
      <c r="B996" s="11"/>
      <c r="G996" s="11"/>
      <c r="H996" s="11"/>
      <c r="I996" s="11"/>
      <c r="J996" s="11"/>
      <c r="K996" s="11"/>
    </row>
    <row r="997">
      <c r="B997" s="11"/>
      <c r="G997" s="11"/>
      <c r="H997" s="11"/>
      <c r="I997" s="11"/>
      <c r="J997" s="11"/>
      <c r="K997" s="11"/>
    </row>
    <row r="998">
      <c r="B998" s="11"/>
      <c r="G998" s="11"/>
      <c r="H998" s="11"/>
      <c r="I998" s="11"/>
      <c r="J998" s="11"/>
      <c r="K998" s="11"/>
    </row>
    <row r="999">
      <c r="B999" s="11"/>
      <c r="G999" s="11"/>
      <c r="H999" s="11"/>
      <c r="I999" s="11"/>
      <c r="J999" s="11"/>
      <c r="K999" s="11"/>
    </row>
    <row r="1000">
      <c r="B1000" s="11"/>
      <c r="G1000" s="11"/>
      <c r="H1000" s="11"/>
      <c r="I1000" s="11"/>
      <c r="J1000" s="11"/>
      <c r="K1000" s="11"/>
    </row>
  </sheetData>
  <drawing r:id="rId1"/>
</worksheet>
</file>