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82987e1a5a4ac28/Grad School/NUCE 597/Exp5/code/NUCE597_Exp5/"/>
    </mc:Choice>
  </mc:AlternateContent>
  <xr:revisionPtr revIDLastSave="46" documentId="11_2BB1D69C5BC0D635C91AD390483088B35299F039" xr6:coauthVersionLast="47" xr6:coauthVersionMax="47" xr10:uidLastSave="{A67247E3-BD9C-462C-ADE6-EBCF2D9AF649}"/>
  <bookViews>
    <workbookView xWindow="10718" yWindow="0" windowWidth="10965" windowHeight="1286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K9" i="1"/>
  <c r="L8" i="1"/>
  <c r="K8" i="1"/>
  <c r="L7" i="1"/>
  <c r="K7" i="1"/>
  <c r="L6" i="1"/>
  <c r="K6" i="1"/>
  <c r="L5" i="1"/>
  <c r="K5" i="1"/>
  <c r="L4" i="1"/>
  <c r="K4" i="1"/>
  <c r="N9" i="1"/>
  <c r="M9" i="1"/>
  <c r="M8" i="1"/>
  <c r="N8" i="1"/>
  <c r="N7" i="1"/>
  <c r="M7" i="1"/>
  <c r="N5" i="1"/>
  <c r="N4" i="1"/>
  <c r="N3" i="1"/>
  <c r="M5" i="1"/>
  <c r="M4" i="1"/>
  <c r="M3" i="1"/>
  <c r="N2" i="1"/>
  <c r="M2" i="1"/>
</calcChain>
</file>

<file path=xl/sharedStrings.xml><?xml version="1.0" encoding="utf-8"?>
<sst xmlns="http://schemas.openxmlformats.org/spreadsheetml/2006/main" count="39" uniqueCount="29">
  <si>
    <t>Sample</t>
  </si>
  <si>
    <t>Enrichment</t>
  </si>
  <si>
    <t>Uncertainty Enrichment</t>
  </si>
  <si>
    <t>Natural 0.07% Counts</t>
  </si>
  <si>
    <t>Natural slug Counts</t>
  </si>
  <si>
    <t>Depleted U 0.02% Counts</t>
  </si>
  <si>
    <t>Depleted U 0.5% Counts</t>
  </si>
  <si>
    <t>Enriched 15.41% Counts</t>
  </si>
  <si>
    <t>HEU Counts</t>
  </si>
  <si>
    <t>Fuel Pellet 1 Counts</t>
  </si>
  <si>
    <t>Fuel Pellet 2 Counts</t>
  </si>
  <si>
    <t>Source</t>
  </si>
  <si>
    <t>HP Inventory #</t>
  </si>
  <si>
    <t>Mass U (g)</t>
  </si>
  <si>
    <t>Enrichment (%)</t>
  </si>
  <si>
    <t>Mass U-235 (g)</t>
  </si>
  <si>
    <t>Mass U-238 (g)</t>
  </si>
  <si>
    <t>Americium-241</t>
  </si>
  <si>
    <t>--------------</t>
  </si>
  <si>
    <t>Uranium Isotopic</t>
  </si>
  <si>
    <t>Standard U-930</t>
  </si>
  <si>
    <t>Standard U-150</t>
  </si>
  <si>
    <t>PWR Fuel 1</t>
  </si>
  <si>
    <t>PWR Fuel 2</t>
  </si>
  <si>
    <t>Natural U PuDs</t>
  </si>
  <si>
    <t>Natural U Slug</t>
  </si>
  <si>
    <t>Standard U-005</t>
  </si>
  <si>
    <t>Depleted U PuDs)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</si>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</sst>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topLeftCell="D1" workbookViewId="0">
      <selection activeCell="L9" sqref="L9"/>
    </sheetView>
  </sheetViews>
  <sheetFormatPr defaultRowHeight="14.25" x14ac:dyDescent="0.45"/>
  <cols>
    <col min="1" max="1" width="21" bestFit="1" customWidth="1"/>
    <col min="2" max="2" width="11.73046875" bestFit="1" customWidth="1"/>
    <col min="3" max="3" width="20.19921875" bestFit="1" customWidth="1"/>
  </cols>
  <sheetData>
    <row r="1" spans="1:14" ht="43.15" thickBot="1" x14ac:dyDescent="0.5">
      <c r="A1" s="1" t="s">
        <v>0</v>
      </c>
      <c r="B1" s="1" t="s">
        <v>1</v>
      </c>
      <c r="C1" s="1" t="s">
        <v>2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4" ht="28.9" thickBot="1" x14ac:dyDescent="0.5">
      <c r="A2" t="s">
        <v>3</v>
      </c>
      <c r="B2">
        <v>0.23467005076142139</v>
      </c>
      <c r="C2">
        <v>0.13548681697784981</v>
      </c>
      <c r="E2" s="3" t="s">
        <v>17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M2">
        <f>B2-H9</f>
        <v>-0.46532994923857857</v>
      </c>
      <c r="N2">
        <f>(M2/H9)*100</f>
        <v>-66.47570703408266</v>
      </c>
    </row>
    <row r="3" spans="1:14" ht="28.5" x14ac:dyDescent="0.45">
      <c r="A3" t="s">
        <v>4</v>
      </c>
      <c r="B3">
        <v>28.336408629441632</v>
      </c>
      <c r="C3">
        <v>1.4888145677537601</v>
      </c>
      <c r="E3" s="4" t="s">
        <v>19</v>
      </c>
      <c r="F3" s="7">
        <v>68333</v>
      </c>
      <c r="G3" s="7">
        <v>1</v>
      </c>
      <c r="H3" s="7">
        <v>93.28</v>
      </c>
      <c r="I3" s="7">
        <v>0.93</v>
      </c>
      <c r="J3" s="7">
        <v>7.0000000000000007E-2</v>
      </c>
      <c r="M3">
        <f>B3-H10</f>
        <v>27.636408629441632</v>
      </c>
      <c r="N3">
        <f>(M3/H10)*100</f>
        <v>3948.0583756345191</v>
      </c>
    </row>
    <row r="4" spans="1:14" ht="28.9" thickBot="1" x14ac:dyDescent="0.5">
      <c r="A4" t="s">
        <v>5</v>
      </c>
      <c r="B4">
        <v>7.8223350253807111E-2</v>
      </c>
      <c r="C4">
        <v>7.8223350253807111E-2</v>
      </c>
      <c r="E4" s="5" t="s">
        <v>20</v>
      </c>
      <c r="F4" s="8"/>
      <c r="G4" s="8"/>
      <c r="H4" s="8"/>
      <c r="I4" s="8"/>
      <c r="J4" s="8"/>
      <c r="K4">
        <f>0.4164-H11</f>
        <v>-8.3600000000000008E-2</v>
      </c>
      <c r="L4">
        <f>(K4/H11)*100</f>
        <v>-16.720000000000002</v>
      </c>
      <c r="M4">
        <f>B4-H13</f>
        <v>5.8223350253807107E-2</v>
      </c>
      <c r="N4">
        <f>(M4/H13)*100</f>
        <v>291.11675126903555</v>
      </c>
    </row>
    <row r="5" spans="1:14" ht="28.5" x14ac:dyDescent="0.45">
      <c r="A5" t="s">
        <v>6</v>
      </c>
      <c r="B5">
        <v>1.6818020304568531</v>
      </c>
      <c r="C5">
        <v>0.36270675384667211</v>
      </c>
      <c r="E5" s="4" t="s">
        <v>19</v>
      </c>
      <c r="F5" s="7">
        <v>68334</v>
      </c>
      <c r="G5" s="7">
        <v>1</v>
      </c>
      <c r="H5" s="7">
        <v>15.14</v>
      </c>
      <c r="I5" s="7">
        <v>0.15</v>
      </c>
      <c r="J5" s="7">
        <v>0.85</v>
      </c>
      <c r="K5">
        <f>0.7018-H10</f>
        <v>1.8000000000000238E-3</v>
      </c>
      <c r="L5">
        <f>(K5/H10)*100</f>
        <v>0.25714285714286056</v>
      </c>
      <c r="M5">
        <f>B5-H11</f>
        <v>1.1818020304568531</v>
      </c>
      <c r="N5">
        <f>(M5/H11)*100</f>
        <v>236.36040609137061</v>
      </c>
    </row>
    <row r="6" spans="1:14" ht="28.9" thickBot="1" x14ac:dyDescent="0.5">
      <c r="A6" t="s">
        <v>7</v>
      </c>
      <c r="B6">
        <v>15.41</v>
      </c>
      <c r="C6">
        <v>1.097917040313688</v>
      </c>
      <c r="E6" s="5" t="s">
        <v>21</v>
      </c>
      <c r="F6" s="8"/>
      <c r="G6" s="8"/>
      <c r="H6" s="8"/>
      <c r="I6" s="8"/>
      <c r="J6" s="8"/>
      <c r="K6">
        <f>15.5644-H5</f>
        <v>0.42439999999999856</v>
      </c>
      <c r="L6">
        <f>(K6/H5)*100</f>
        <v>2.8031704095112189</v>
      </c>
      <c r="M6" t="s">
        <v>28</v>
      </c>
      <c r="N6" t="s">
        <v>28</v>
      </c>
    </row>
    <row r="7" spans="1:14" ht="28.9" thickBot="1" x14ac:dyDescent="0.5">
      <c r="A7" t="s">
        <v>8</v>
      </c>
      <c r="B7">
        <v>103.07881979695431</v>
      </c>
      <c r="C7">
        <v>2.8395722608742009</v>
      </c>
      <c r="E7" s="3" t="s">
        <v>22</v>
      </c>
      <c r="F7" s="6" t="s">
        <v>18</v>
      </c>
      <c r="G7" s="6">
        <v>4.8049999999999997</v>
      </c>
      <c r="H7" s="6">
        <v>4.9000000000000004</v>
      </c>
      <c r="I7" s="6">
        <v>0.23499999999999999</v>
      </c>
      <c r="J7" s="6">
        <v>4.57</v>
      </c>
      <c r="K7">
        <f>94.1774-H3</f>
        <v>0.89740000000000464</v>
      </c>
      <c r="L7">
        <f>(K7/H3)*100</f>
        <v>0.96204974271012511</v>
      </c>
      <c r="M7">
        <f>B7-H3</f>
        <v>9.7988197969543052</v>
      </c>
      <c r="N7">
        <f>(M7/H3)*100</f>
        <v>10.504738204282059</v>
      </c>
    </row>
    <row r="8" spans="1:14" ht="28.9" thickBot="1" x14ac:dyDescent="0.5">
      <c r="A8" t="s">
        <v>9</v>
      </c>
      <c r="B8">
        <v>9.4454695431472082</v>
      </c>
      <c r="C8">
        <v>0.85956749146606959</v>
      </c>
      <c r="E8" s="3" t="s">
        <v>23</v>
      </c>
      <c r="F8" s="6" t="s">
        <v>18</v>
      </c>
      <c r="G8" s="6">
        <v>4.7050000000000001</v>
      </c>
      <c r="H8" s="6">
        <v>4.9000000000000004</v>
      </c>
      <c r="I8" s="6">
        <v>0.23100000000000001</v>
      </c>
      <c r="J8" s="6">
        <v>4.47</v>
      </c>
      <c r="K8">
        <f>5.0403-H7</f>
        <v>0.14029999999999987</v>
      </c>
      <c r="L8">
        <f>(K8/H8)*100</f>
        <v>2.8632653061224462</v>
      </c>
      <c r="M8">
        <f>B8-H7</f>
        <v>4.5454695431472079</v>
      </c>
      <c r="N8">
        <f>(M8/H7)*100</f>
        <v>92.76468455402464</v>
      </c>
    </row>
    <row r="9" spans="1:14" ht="52.9" customHeight="1" thickBot="1" x14ac:dyDescent="0.5">
      <c r="A9" t="s">
        <v>10</v>
      </c>
      <c r="B9">
        <v>13.76730964467005</v>
      </c>
      <c r="C9">
        <v>1.03775001054572</v>
      </c>
      <c r="E9" s="3" t="s">
        <v>24</v>
      </c>
      <c r="F9" s="6">
        <v>910577</v>
      </c>
      <c r="G9" s="6">
        <v>3.03</v>
      </c>
      <c r="H9" s="6">
        <v>0.7</v>
      </c>
      <c r="I9" s="6">
        <v>0.02</v>
      </c>
      <c r="J9" s="6">
        <v>3.01</v>
      </c>
      <c r="K9">
        <f>5.0043-H8</f>
        <v>0.10429999999999939</v>
      </c>
      <c r="L9">
        <f>(K9/H8)*100</f>
        <v>2.1285714285714161</v>
      </c>
      <c r="M9">
        <f>B9-H8</f>
        <v>8.8673096446700495</v>
      </c>
      <c r="N9">
        <f>(M9/H8)*100</f>
        <v>180.96550295244998</v>
      </c>
    </row>
    <row r="10" spans="1:14" ht="28.9" thickBot="1" x14ac:dyDescent="0.5">
      <c r="E10" s="3" t="s">
        <v>25</v>
      </c>
      <c r="F10" s="6" t="s">
        <v>18</v>
      </c>
      <c r="G10" s="6">
        <v>2000</v>
      </c>
      <c r="H10" s="6">
        <v>0.7</v>
      </c>
      <c r="I10" s="6">
        <v>14</v>
      </c>
      <c r="J10" s="6">
        <v>1986</v>
      </c>
    </row>
    <row r="11" spans="1:14" ht="28.5" x14ac:dyDescent="0.45">
      <c r="E11" s="4" t="s">
        <v>19</v>
      </c>
      <c r="F11" s="7">
        <v>68335</v>
      </c>
      <c r="G11" s="7">
        <v>1</v>
      </c>
      <c r="H11" s="7">
        <v>0.5</v>
      </c>
      <c r="I11" s="7">
        <v>5.0000000000000001E-3</v>
      </c>
      <c r="J11" s="7">
        <v>0.995</v>
      </c>
    </row>
    <row r="12" spans="1:14" ht="28.9" thickBot="1" x14ac:dyDescent="0.5">
      <c r="E12" s="5" t="s">
        <v>26</v>
      </c>
      <c r="F12" s="8"/>
      <c r="G12" s="8"/>
      <c r="H12" s="8"/>
      <c r="I12" s="8"/>
      <c r="J12" s="8"/>
    </row>
    <row r="13" spans="1:14" ht="28.9" thickBot="1" x14ac:dyDescent="0.5">
      <c r="E13" s="3" t="s">
        <v>27</v>
      </c>
      <c r="F13" s="6">
        <v>910578</v>
      </c>
      <c r="G13" s="6">
        <v>0.75949999999999995</v>
      </c>
      <c r="H13" s="6">
        <v>0.02</v>
      </c>
      <c r="I13" s="6">
        <v>2.0000000000000001E-4</v>
      </c>
      <c r="J13" s="6">
        <v>0.76</v>
      </c>
    </row>
  </sheetData>
  <mergeCells count="15">
    <mergeCell ref="F11:F12"/>
    <mergeCell ref="G11:G12"/>
    <mergeCell ref="H11:H12"/>
    <mergeCell ref="I11:I12"/>
    <mergeCell ref="J11:J12"/>
    <mergeCell ref="F3:F4"/>
    <mergeCell ref="G3:G4"/>
    <mergeCell ref="H3:H4"/>
    <mergeCell ref="I3:I4"/>
    <mergeCell ref="J3:J4"/>
    <mergeCell ref="F5:F6"/>
    <mergeCell ref="G5:G6"/>
    <mergeCell ref="H5:H6"/>
    <mergeCell ref="I5:I6"/>
    <mergeCell ref="J5:J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Barnhart</cp:lastModifiedBy>
  <dcterms:created xsi:type="dcterms:W3CDTF">2024-06-01T21:37:24Z</dcterms:created>
  <dcterms:modified xsi:type="dcterms:W3CDTF">2024-06-01T23:08:00Z</dcterms:modified>
</cp:coreProperties>
</file>